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155"/>
  </bookViews>
  <sheets>
    <sheet name="INDICE" sheetId="1" r:id="rId1"/>
    <sheet name="Estado de Situación Financiera" sheetId="2" r:id="rId2"/>
    <sheet name="Edo. de variaciones Hda Pública" sheetId="3" r:id="rId3"/>
    <sheet name="Edo. de cambios Situación Fin." sheetId="4" r:id="rId4"/>
    <sheet name="Notas Edos. Financieros" sheetId="5" r:id="rId5"/>
    <sheet name="Estado Analítico del Activo" sheetId="6" r:id="rId6"/>
    <sheet name="Estado Analítico de Ingresos" sheetId="7" r:id="rId7"/>
    <sheet name="Analítico ejercicio ppto Admva" sheetId="8" r:id="rId8"/>
    <sheet name="Analítico ejercicio ppto Eco" sheetId="9" r:id="rId9"/>
    <sheet name="Analítico ejerc. ppto ObjGto" sheetId="10" r:id="rId10"/>
    <sheet name="Analítico ejercicio ppto Func" sheetId="11" r:id="rId11"/>
  </sheets>
  <calcPr calcId="162913"/>
</workbook>
</file>

<file path=xl/calcChain.xml><?xml version="1.0" encoding="utf-8"?>
<calcChain xmlns="http://schemas.openxmlformats.org/spreadsheetml/2006/main">
  <c r="D36" i="4" l="1"/>
  <c r="D34" i="4"/>
  <c r="D32" i="4"/>
  <c r="E72" i="4"/>
  <c r="E63" i="4"/>
  <c r="E62" i="4"/>
  <c r="E60" i="4"/>
  <c r="E52" i="4"/>
  <c r="E50" i="4"/>
  <c r="E43" i="4"/>
  <c r="E38" i="4"/>
  <c r="E32" i="4"/>
  <c r="E30" i="4"/>
  <c r="E24" i="4"/>
  <c r="E23" i="4"/>
  <c r="E22" i="4"/>
  <c r="E20" i="4"/>
  <c r="E18" i="4"/>
  <c r="E10" i="4"/>
  <c r="E8" i="4"/>
  <c r="D72" i="4"/>
  <c r="D66" i="4"/>
  <c r="D60" i="4"/>
  <c r="D52" i="4"/>
  <c r="D47" i="4"/>
  <c r="D43" i="4"/>
  <c r="D39" i="4"/>
  <c r="D30" i="4"/>
  <c r="D25" i="4"/>
  <c r="D18" i="4"/>
  <c r="D12" i="4"/>
  <c r="D11" i="4"/>
  <c r="D8" i="4"/>
  <c r="D6" i="4"/>
  <c r="E6" i="4"/>
  <c r="E30" i="2"/>
  <c r="E30" i="3"/>
  <c r="C30" i="2"/>
  <c r="C30" i="3"/>
  <c r="F21" i="3"/>
  <c r="F21" i="2"/>
  <c r="F28" i="3"/>
  <c r="F28" i="2"/>
  <c r="D17" i="3"/>
  <c r="D17" i="2"/>
  <c r="C17" i="3"/>
  <c r="C17" i="2"/>
  <c r="E18" i="3"/>
  <c r="E18" i="2"/>
  <c r="F15" i="3"/>
  <c r="F15" i="2"/>
  <c r="F8" i="3"/>
  <c r="F8" i="2"/>
  <c r="F17" i="3"/>
</calcChain>
</file>

<file path=xl/sharedStrings.xml><?xml version="1.0" encoding="utf-8"?>
<sst xmlns="http://schemas.openxmlformats.org/spreadsheetml/2006/main" count="616" uniqueCount="478">
  <si>
    <t>MUNICIPIO DE SAN PEDRO GARZA GARCIA</t>
  </si>
  <si>
    <t>Informes Financieros</t>
  </si>
  <si>
    <t>Estado de Situación Financiera</t>
  </si>
  <si>
    <t>Estado de variaciones en la Hacienda Pública</t>
  </si>
  <si>
    <t>Estado de cambios en la Situación Financiera</t>
  </si>
  <si>
    <t>Notas a los Estados Financieros</t>
  </si>
  <si>
    <t>Estado Analítico del Activo</t>
  </si>
  <si>
    <t>Estado Analítico de Ingresos</t>
  </si>
  <si>
    <t xml:space="preserve">Estado Analítico del ejercicio del presupuesto </t>
  </si>
  <si>
    <t>Administrativa</t>
  </si>
  <si>
    <t>Economica</t>
  </si>
  <si>
    <t>Por Objeto del gasto</t>
  </si>
  <si>
    <t>Funcional</t>
  </si>
  <si>
    <t>ESTADO DE SITUACIÓN FINANCIERA</t>
  </si>
  <si>
    <t>2018</t>
  </si>
  <si>
    <t>2017</t>
  </si>
  <si>
    <t>ACTIVO</t>
  </si>
  <si>
    <t>ACTIVO CIRCULANTE</t>
  </si>
  <si>
    <t>Efectivo y Equivalentes de Efectivo</t>
  </si>
  <si>
    <t>Derechos a recibir efectivo o equivalentes</t>
  </si>
  <si>
    <t>Porción a Corto Plazo de la Deuda Pública a Largo Plazo</t>
  </si>
  <si>
    <t>Derechos a Recibir Bienes o Servicios</t>
  </si>
  <si>
    <t>Pasivos Diferidos a Corto Plazo</t>
  </si>
  <si>
    <t>Fondos y Bienes de Terceros en Garantía y/o Administración a Corto Plazo</t>
  </si>
  <si>
    <t>Total de Activos Circulantes</t>
  </si>
  <si>
    <t>Otros Pasivos a Corto Plazo</t>
  </si>
  <si>
    <t>ACTIVO NO CIRCULANTE</t>
  </si>
  <si>
    <t>Inversiones Financieras a Largo Plazo</t>
  </si>
  <si>
    <t>Deuda Pública a Largo Plazo</t>
  </si>
  <si>
    <t>Bienes Inmuebles, Infraestructura y Construcciones en Proceso</t>
  </si>
  <si>
    <t>Provisiones a Largo Plazo</t>
  </si>
  <si>
    <t>Bienes Muebles</t>
  </si>
  <si>
    <t xml:space="preserve">Activos Intangibles </t>
  </si>
  <si>
    <t>Depreciación Acumulada de Bienes Inmuebles</t>
  </si>
  <si>
    <t>Activos Diferidos</t>
  </si>
  <si>
    <t xml:space="preserve">Total de Activos No Circulantes </t>
  </si>
  <si>
    <t>Hacienda Pública/Patrimonio Contribuido</t>
  </si>
  <si>
    <t>Total de Activos</t>
  </si>
  <si>
    <t>Hacienda Pública/Patrimonio Generado</t>
  </si>
  <si>
    <t>Revalúos</t>
  </si>
  <si>
    <t>AL 30 DE JUNIO DE 2018 Y AL 31 DE DICIEMBRE DE 2017</t>
  </si>
  <si>
    <t xml:space="preserve">ESTADO DE VARIACION EN LA HACIENDA PÚBLICA/PATRIMONIO </t>
  </si>
  <si>
    <t>Concepto</t>
  </si>
  <si>
    <t>Hacienda Pública/ Patrimonio Contribuido</t>
  </si>
  <si>
    <t>Hacienda Pública /Patrimonio Generado de Ejercicios Anteriores</t>
  </si>
  <si>
    <t>Hacienda Pública /Patrimonio Generado del Ejercicio</t>
  </si>
  <si>
    <t>Ajustes por Cambios de Valor</t>
  </si>
  <si>
    <t>Total</t>
  </si>
  <si>
    <t>Hacienda Pública/Patrimonio Neto al Final del Ejercicio Anterior 2016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</si>
  <si>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</si>
  <si>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</si>
  <si>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</si>
  <si>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</si>
  <si>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</si>
  <si>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 Patrimonio Neto del Ejercicio</t>
  </si>
  <si>
    <t>Ganancia/Pérdida por Revaluos</t>
  </si>
  <si>
    <t>Reservas</t>
  </si>
  <si>
    <t>Resultados del Ejercicio: Ahorro/Desahorro</t>
  </si>
  <si>
    <t>Otras Variaciones de la Hacienda pública/ Patrimonio Neto</t>
  </si>
  <si>
    <t>Hacienda Pública/Patrimonio Neto al Final del Ejercicio 2017</t>
  </si>
  <si>
    <t>Hacienda Pública/Patrimonio Neto al Final del Ejercicio Anterior 2017</t>
  </si>
  <si>
    <t>Hacienda Pública/Patrimonio Neto al Final del Ejercicio 2018</t>
  </si>
  <si>
    <t>ESTADO DE CAMBIOS EN LA SITUACIÓN FINANCIERA</t>
  </si>
  <si>
    <t>MUNICIPIO DE SAN PEDRO GARZA GARCÍA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</si>
  <si>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</si>
  <si>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</si>
  <si>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</si>
  <si>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</si>
  <si>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</si>
  <si>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</si>
  <si>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</si>
  <si>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</si>
  <si>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</si>
  <si>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</si>
  <si>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</si>
  <si>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</si>
  <si>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Activos Intangibles</t>
  </si>
  <si>
    <t>Depreciación, Deterioro y Amortización Acumulada de Bienes</t>
  </si>
  <si>
    <t>Estimación por Pérdida o Deterioro de Activos no Circulantes</t>
  </si>
  <si>
    <t>Otros Activos no Circulantes</t>
  </si>
  <si>
    <t>PASIVO Y HACIENDA PUBLICA</t>
  </si>
  <si>
    <t>Pasivo Circulante</t>
  </si>
  <si>
    <t>Cuentas por Pagar a Corto Plazo</t>
  </si>
  <si>
    <t>Documentos por Pagar a Corto Plazo</t>
  </si>
  <si>
    <t>Títulos y Valores a Corto Plazo</t>
  </si>
  <si>
    <t>Provisiones a Corto Plazo</t>
  </si>
  <si>
    <t>Pasivo No Circulante</t>
  </si>
  <si>
    <t>Cuentas por Pagar a Largo Plazo</t>
  </si>
  <si>
    <t>Documentos por Pagar a Largo Plazo</t>
  </si>
  <si>
    <t>Pasivos Diferidos a Largo Plazo</t>
  </si>
  <si>
    <t>Fondos y Bienes de Terceros en Garantía y/o en Administración a Largo Plazo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</si>
  <si>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</si>
  <si>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</si>
  <si>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</si>
  <si>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</si>
  <si>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</si>
  <si>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</si>
  <si>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</si>
  <si>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</si>
  <si>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</si>
  <si>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AL 30 DE JUNIO DE 2018</t>
  </si>
  <si>
    <t>a) NOTAS DE DESGLOSE</t>
  </si>
  <si>
    <t>I) NOTAS AL ESTADO DE SITUACIÓN FINANCIERA</t>
  </si>
  <si>
    <t>Activo</t>
  </si>
  <si>
    <t>Representa los saldos de las cuentas de caja, fondos fijos y revolventes, bancos e inversiones financieras con vencimiento menor a 3 meses, todos en moneda nacional y su integración al 30 de junio de 2018 es la siguiente:</t>
  </si>
  <si>
    <t>Efectivo</t>
  </si>
  <si>
    <t>Bancos/Tesorería</t>
  </si>
  <si>
    <t>Inversiones Temporales (Hasta 3 meses)</t>
  </si>
  <si>
    <t>Depósitos de Fondos de Terceros en Garantía  y/o Administración</t>
  </si>
  <si>
    <t>Derechos a recibir Efectivo y Equivalentes y Bienes o Servicios a Recibir</t>
  </si>
  <si>
    <t>Al 30 de junio de 2018 se conforma: deudores diversos y gastos por comprobar y se integran como sigue:</t>
  </si>
  <si>
    <t>Deudores Diversos por Cobrar a Corto Plazo</t>
  </si>
  <si>
    <t>Otros Derechos a Recibir Efectivo o Equivalentes a Corto Plazo</t>
  </si>
  <si>
    <t>Bienes Disponibles para su Transformación o Consumo (inventarios)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</si>
  <si>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</si>
  <si>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</si>
  <si>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Al 30 de junio de 2018 el saldo se integra de la siguiente manera:</t>
  </si>
  <si>
    <t>FIDEICOMISO VALUE-FDO PENSIONES</t>
  </si>
  <si>
    <t>FIDEICOMISO IMP. PREDIAL BANORTE</t>
  </si>
  <si>
    <t>Bienes Muebles, Inmuebles e Intangibles</t>
  </si>
  <si>
    <t>Terrenos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</si>
  <si>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</si>
  <si>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</si>
  <si>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</si>
  <si>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</si>
  <si>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</si>
  <si>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</si>
  <si>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</si>
  <si>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</si>
  <si>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</si>
  <si>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Software</t>
  </si>
  <si>
    <t>Licencias</t>
  </si>
  <si>
    <t>Depreciación Acumulada  de Bienes Muebles</t>
  </si>
  <si>
    <t>Amortización Acumulada de Activos Intangibles</t>
  </si>
  <si>
    <t>La depreciación del ejercicio registrada en el Estado de Actividades asciende a la cantidad de $43,944.</t>
  </si>
  <si>
    <t>Para el cálculo de la depreciación se han utilizado los Parámetros de Estimación de Vida Útil, emitidos por el Consejo Nacional de Armonización Contable.</t>
  </si>
  <si>
    <t>La información detallada al Patrimonio Municipal se encuentra en el libro de Anexos 1 pag.12 de esta cuenta Pública.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</si>
  <si>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</si>
  <si>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</si>
  <si>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</si>
  <si>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</si>
  <si>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Otros Activos</t>
  </si>
  <si>
    <t>El Municipio cuenta al 30 de junio de 2018, con activos diferidos por Derechos Sobre Bienes en Régimen de Arrendamiento Financiero, que se integra como sigue:</t>
  </si>
  <si>
    <t>SAN PEDRO NET 1ERA FASE</t>
  </si>
  <si>
    <t>SAN PEDRO NET 4TA FASE</t>
  </si>
  <si>
    <t>Pasivo</t>
  </si>
  <si>
    <t>La integración del pasivo al 30 de junio de 2018, se encuentra en la pagina 136 del contenido de la Cuenta Pública</t>
  </si>
  <si>
    <t>II) NOTAS AL ESTADO DE ACTIVIDADES</t>
  </si>
  <si>
    <t>Ingresos de Gestión</t>
  </si>
  <si>
    <t>Los ingresos por rubro del ejercicio del 2018 se integran de la siguiente manera:</t>
  </si>
  <si>
    <t xml:space="preserve">Impuestos sobre los ingresos </t>
  </si>
  <si>
    <t xml:space="preserve">Impuestos sobre el patrimonio </t>
  </si>
  <si>
    <t xml:space="preserve">Accesorios </t>
  </si>
  <si>
    <t>Otros Impuestos</t>
  </si>
  <si>
    <t xml:space="preserve">Derechos por prestación de servicios </t>
  </si>
  <si>
    <t xml:space="preserve">Otros Derechos </t>
  </si>
  <si>
    <t xml:space="preserve">Productos de tipo corriente </t>
  </si>
  <si>
    <t>Productos  no  comprendidos  en  las  fracciones  de  la  Ley  de Ingresos  causadas  en  ejercicios  fiscales  anteriores  pendientes de liquidación o pago</t>
  </si>
  <si>
    <t xml:space="preserve">Aprovechamientos de tipo corriente </t>
  </si>
  <si>
    <t>Aprovechamientos no comprendidos en las fracciones de la Ley de Ingresos causadas en ejercicios fiscales anteriores pendientes de liquidación o pago</t>
  </si>
  <si>
    <t xml:space="preserve">Participaciones </t>
  </si>
  <si>
    <t xml:space="preserve">Aportaciones  </t>
  </si>
  <si>
    <t>Gastos y Otras Pérdidas:</t>
  </si>
  <si>
    <t>Gastos de Funcionamiento</t>
  </si>
  <si>
    <t>Transferencias, Asignaciones, Subsidios y otras Ayudas</t>
  </si>
  <si>
    <t>Intereses, Comisiones y Otros Gastos de la Deuda Pública</t>
  </si>
  <si>
    <t>Otros Gastos y Pérdidas Extraordinarias</t>
  </si>
  <si>
    <t>Inversión Pública</t>
  </si>
  <si>
    <t>Los Gastos de Funcionamiento que representan el 89.61% de los gastos en el Estado de Actividades se integran como sigue: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</si>
  <si>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</si>
  <si>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</si>
  <si>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</si>
  <si>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</si>
  <si>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</si>
  <si>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</si>
  <si>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</si>
  <si>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</si>
  <si>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</si>
  <si>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</si>
  <si>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</si>
  <si>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</si>
  <si>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</si>
  <si>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</si>
  <si>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</si>
  <si>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</si>
  <si>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</si>
  <si>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</si>
  <si>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</si>
  <si>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</si>
  <si>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</si>
  <si>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</si>
  <si>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</si>
  <si>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</si>
  <si>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III) NOTAS AL ESTADO DE VARIACIÓN EN LA HACIENDA PÚBLICA</t>
  </si>
  <si>
    <t>El monto de variación en la Hacienda Pública se debe principalmente al Patrimonio Generado del Ejercicio que asciende $838,653, y es el resultado de los ingreso y gastos del Estado de Actividades del periodo 2018.</t>
  </si>
  <si>
    <t>Adicionalmente se realizaron afectaciones al Patrimonio Generado de Ejercicios Anteriores, por la terminación de obras públicas en 2017 e iniciadas en ejercicios anteriores, por un valor de $25,513.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</si>
  <si>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</si>
  <si>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</si>
  <si>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</si>
  <si>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2. El detalle de adquisición de bienes muebles e inmuebles del ejercicio 2018 por rubro se integra de la siguiente manera:</t>
  </si>
  <si>
    <t>3. Conciliación de los Flujos de Efectivo Netos de las Actividades de Operación y la cuenta de Ahorro/Desahorro antes de Rubros Extraordinarios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</si>
  <si>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</si>
  <si>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</si>
  <si>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</si>
  <si>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Inversión Pública No Capitalizable</t>
  </si>
  <si>
    <t>Venta de Activo Fijo</t>
  </si>
  <si>
    <t>Ahorro/Desahorro Neto del Ejercicio</t>
  </si>
  <si>
    <t xml:space="preserve">V) CONCILIACIÓN ENTRE LOS INGRESOS PRESUPUESTARIOS Y CONTABLES, </t>
  </si>
  <si>
    <t>ASÍ COMO ENTRE LOS EGRESOS PRESUPUESTARIOS Y LOS GASTOS CONTABLES</t>
  </si>
  <si>
    <t>Municipio de San Pedro Garza García</t>
  </si>
  <si>
    <t>Conciliación entre los Ingresos Presupuestarios y Contables</t>
  </si>
  <si>
    <t>Correspondiente del 01 de enero al 30 de junio de 2018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</si>
  <si>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</si>
  <si>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</si>
  <si>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</si>
  <si>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</si>
  <si>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</si>
  <si>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</si>
  <si>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</si>
  <si>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</si>
  <si>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</si>
  <si>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</si>
  <si>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</si>
  <si>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</si>
  <si>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</si>
  <si>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</si>
  <si>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</si>
  <si>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</si>
  <si>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</si>
  <si>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</si>
  <si>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</si>
  <si>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</si>
  <si>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</si>
  <si>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</si>
  <si>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</si>
  <si>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</si>
  <si>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</si>
  <si>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</si>
  <si>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</si>
  <si>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</si>
  <si>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</si>
  <si>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</si>
  <si>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</si>
  <si>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</si>
  <si>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</si>
  <si>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</si>
  <si>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</si>
  <si>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</si>
  <si>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</si>
  <si>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</si>
  <si>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</si>
  <si>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</si>
  <si>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</si>
  <si>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 xml:space="preserve">MUNICIPIO DE SAN PEDRO GARZA GARCIA                                                                                                                                                                                                                           REPORTE ANALÍTICO DEL ACTIVO                                                                                                                                                                                                                                AL 30 DE JUNIO DE 2018  
(MILES DE PESOS)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</si>
  <si>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Contable</t>
  </si>
  <si>
    <t>Saldo Inicial      (SI)                            1</t>
  </si>
  <si>
    <t>Cargos del Período                 2</t>
  </si>
  <si>
    <t>Abonos del Período                 3</t>
  </si>
  <si>
    <t>Saldo Final          (SF)                         4(1+2-3)</t>
  </si>
  <si>
    <t>Variación del Periodo
(SI-SF)                  (1-4)</t>
  </si>
  <si>
    <t>Bancos/Dependencias y Otros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</si>
  <si>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</si>
  <si>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</si>
  <si>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</si>
  <si>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</si>
  <si>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</si>
  <si>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Ingresos por Recuperar a Corto Plazo</t>
  </si>
  <si>
    <t>Deudores por Anticipos de la Tesorería a Corto Plazo</t>
  </si>
  <si>
    <t>Préstamos Otorgados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</si>
  <si>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</si>
  <si>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</si>
  <si>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</si>
  <si>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</si>
  <si>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</si>
  <si>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</si>
  <si>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</si>
  <si>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</si>
  <si>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</si>
  <si>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</si>
  <si>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</si>
  <si>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</si>
  <si>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Estimación por Pérdidas o Deterioro de Activos Circulantes</t>
  </si>
  <si>
    <t>Estimaciones para Cuentas Incobrables por Derechos a Recibir Efectivo o 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</si>
  <si>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</si>
  <si>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</si>
  <si>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</si>
  <si>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</si>
  <si>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</si>
  <si>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Flujo del Período 
(SI-SF)                  (1-4)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</si>
  <si>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</si>
  <si>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</si>
  <si>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</si>
  <si>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</si>
  <si>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</si>
  <si>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</si>
  <si>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 por Recuperar a Largo Plazo</t>
  </si>
  <si>
    <t>Préstamos Otorgados a Largo Plazo</t>
  </si>
  <si>
    <t>Otros Derechos a Recibir Efectivo o Equivalentes a Largo Plazo</t>
  </si>
  <si>
    <t>Viviendas</t>
  </si>
  <si>
    <t>Edificios no Residenciales</t>
  </si>
  <si>
    <t>Infraestructura</t>
  </si>
  <si>
    <t>Otros Bienes Inmuebles</t>
  </si>
  <si>
    <t>Colecciones, Obras de Arte y Objetos Valiosos</t>
  </si>
  <si>
    <t>Activos Biológicos</t>
  </si>
  <si>
    <t>Patentes, Marcas y Derechos</t>
  </si>
  <si>
    <t>Concesiones y Franquicias</t>
  </si>
  <si>
    <t>Otros Activos Intangibles</t>
  </si>
  <si>
    <t>Depreciaciones, Deterioro y Amortizaciones Acumuladas de Bienes</t>
  </si>
  <si>
    <t>Depreciación Acumulada de Infraestructura</t>
  </si>
  <si>
    <t>Depreciación Acumulada de Bienes Muebles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</si>
  <si>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</si>
  <si>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</si>
  <si>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</si>
  <si>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</si>
  <si>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</si>
  <si>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</si>
  <si>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</si>
  <si>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</si>
  <si>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</si>
  <si>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</si>
  <si>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para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</si>
  <si>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</si>
  <si>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</si>
  <si>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</si>
  <si>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</si>
  <si>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ESTADO ANALÍTICO DE INGRESOS PRESUPUESTARIOS</t>
  </si>
  <si>
    <t>Al 30 de Junio de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</si>
  <si>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</si>
  <si>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</si>
  <si>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</si>
  <si>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</si>
  <si>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</si>
  <si>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</si>
  <si>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</si>
  <si>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</si>
  <si>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</si>
  <si>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</si>
  <si>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</si>
  <si>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</si>
  <si>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</si>
  <si>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</si>
  <si>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</si>
  <si>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>Contribuciones de mejora</t>
  </si>
  <si>
    <t xml:space="preserve">Derechos </t>
  </si>
  <si>
    <t>Productos</t>
  </si>
  <si>
    <t>Aprovechamientos</t>
  </si>
  <si>
    <t>Ingresos por venta de bienes y servicios</t>
  </si>
  <si>
    <t>Participaciones y Aportaciones</t>
  </si>
  <si>
    <t>Transferencias, Asignaciones  Subsidios y Otras Ayudas</t>
  </si>
  <si>
    <t>Ingresos derivados de financiamiento</t>
  </si>
  <si>
    <t>Ingresos Excedentes</t>
  </si>
  <si>
    <t>Estado Analitico de Ingresos por Fuente de Financiamiento</t>
  </si>
  <si>
    <t>Ingresos del Gobierno</t>
  </si>
  <si>
    <t>Impuestos</t>
  </si>
  <si>
    <t>Derechos</t>
  </si>
  <si>
    <t>Ingresos de Organismos y Empresas</t>
  </si>
  <si>
    <t>Ingresos Derivados de Financiamientos</t>
  </si>
  <si>
    <t>Municipio de San Pedro Garza Garcia, N.L.</t>
  </si>
  <si>
    <t xml:space="preserve">Estado Analitico del Ejercicip del Presupuesto de Egresos </t>
  </si>
  <si>
    <t>Clasificación por objeto del gasto</t>
  </si>
  <si>
    <t>miles de pesos</t>
  </si>
  <si>
    <t>Egresos</t>
  </si>
  <si>
    <t>Subejercicio</t>
  </si>
  <si>
    <t>Aprobado</t>
  </si>
  <si>
    <t xml:space="preserve">Ampliaciones / Reducciones </t>
  </si>
  <si>
    <t>Comprometido</t>
  </si>
  <si>
    <t>Pagado</t>
  </si>
  <si>
    <t>3=(1+2)</t>
  </si>
  <si>
    <t>6=(3-4)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</si>
  <si>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</si>
  <si>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</si>
  <si>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</si>
  <si>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</si>
  <si>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</si>
  <si>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</si>
  <si>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</si>
  <si>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</si>
  <si>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ADMINISTRACIÓN, EMISIÓN DE DOCUMENTOS Y ARTÍCULOS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</si>
  <si>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</si>
  <si>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</si>
  <si>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</si>
  <si>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</si>
  <si>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</si>
  <si>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</si>
  <si>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</si>
  <si>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</si>
  <si>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</si>
  <si>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</si>
  <si>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</si>
  <si>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CIENTÍFICOS, TÉCNICOS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</si>
  <si>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</si>
  <si>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</si>
  <si>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</si>
  <si>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</si>
  <si>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</si>
  <si>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</si>
  <si>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</si>
  <si>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</si>
  <si>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</si>
  <si>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</si>
  <si>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TRANSFERENCIAS A FIDEICOMISOS, MANDATOS Y OTROS ANALOGOS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</si>
  <si>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</si>
  <si>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</si>
  <si>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</si>
  <si>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</si>
  <si>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</si>
  <si>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</si>
  <si>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</si>
  <si>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BIENES INMUEBLES</t>
  </si>
  <si>
    <t>ACTIVOS INTANGIBLES</t>
  </si>
  <si>
    <t>INVERSION PÚBLICA</t>
  </si>
  <si>
    <t>OBRA PÚBLICA EN BIENES DE DOMINIO PÚBLICO</t>
  </si>
  <si>
    <t>OBRA PÚBLICA EN BIENES PROPIOS</t>
  </si>
  <si>
    <t>DEUDA PÚBLICA</t>
  </si>
  <si>
    <t>AMORTIZACION DE LA DEUDA PÚBLICA</t>
  </si>
  <si>
    <t>INTERESES DE LA DEUDA PÚBLICA</t>
  </si>
  <si>
    <t>TOTAL</t>
  </si>
  <si>
    <t>Estado Analítico del Ejercicio del Presupuesto de Egresos</t>
  </si>
  <si>
    <t>Clasificación Administrativa</t>
  </si>
  <si>
    <t>Del 1 de Enero al 30 de Junio de 2018</t>
  </si>
  <si>
    <t xml:space="preserve">Aprobado </t>
  </si>
  <si>
    <t>Ampliaciones/(Reducciones)</t>
  </si>
  <si>
    <t xml:space="preserve">Modificado </t>
  </si>
  <si>
    <t xml:space="preserve">Devengado </t>
  </si>
  <si>
    <t>INVERSIONES ACTIVO FIJO</t>
  </si>
  <si>
    <t>INVERSION EN OBRAS PUBLICAS</t>
  </si>
  <si>
    <t>INVERSION EN OB. PUB. RECUR</t>
  </si>
  <si>
    <t>TRANSFERENCIAS A FIDEICOMISOS GENL</t>
  </si>
  <si>
    <t>AMORTIZACION DE LA DEUDA</t>
  </si>
  <si>
    <t>PROVISIONES A LARGO PLAZO</t>
  </si>
  <si>
    <t>REPUBLICANO AYUNTAMIENTO</t>
  </si>
  <si>
    <t>SEC. DEL REPUB. AYUNTAMIENTO</t>
  </si>
  <si>
    <t>SEC. DE FINANZAS Y TESORERIA</t>
  </si>
  <si>
    <t>SEC. DE ADMINISTRACION</t>
  </si>
  <si>
    <t>SEC. DE DESARROLLO CULTURAL</t>
  </si>
  <si>
    <t>SEC. DE DESARROLLO SOCIAL</t>
  </si>
  <si>
    <t>SEC. DE ORDENAMIENTO Y DES. URBANO</t>
  </si>
  <si>
    <t>SEC. DE LA CONTRALORIA</t>
  </si>
  <si>
    <t>SEC. DE OBRAS PUBLICAS</t>
  </si>
  <si>
    <t>SEC. DE SEGURIDAD PUBLICA MPAL.</t>
  </si>
  <si>
    <t>SEC. DE SERV. PUBLICOS</t>
  </si>
  <si>
    <t>OFIC. EJECUTIVA PRESIDENTE MPAL.</t>
  </si>
  <si>
    <t>PREVISION SOCIAL</t>
  </si>
  <si>
    <t>ORGANISMOS DESCENTRALIZADOS</t>
  </si>
  <si>
    <t>SECRETARIA GENERAL</t>
  </si>
  <si>
    <t>UNIDAD DE PLANEACION Y CONTROL</t>
  </si>
  <si>
    <t>SECRETARIA DE DESARROLLO ECONOMICO</t>
  </si>
  <si>
    <t>INTERESES DE LA DEUDA</t>
  </si>
  <si>
    <t>Total del Gasto</t>
  </si>
  <si>
    <t>Clasificación Económica (por Tipo de Gasto)</t>
  </si>
  <si>
    <t>(MILES)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</si>
  <si>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</si>
  <si>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</si>
  <si>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</si>
  <si>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</si>
  <si>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</si>
  <si>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Clasificación Funcional (Finalidad y Función)</t>
  </si>
  <si>
    <t>Del 1 de Enero al 31 de Marzo de 2018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</si>
  <si>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</si>
  <si>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</si>
  <si>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</si>
  <si>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</si>
  <si>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</si>
  <si>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</si>
  <si>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</si>
  <si>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</si>
  <si>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</si>
  <si>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</si>
  <si>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</si>
  <si>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</si>
  <si>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</si>
  <si>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</si>
  <si>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</si>
  <si>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</si>
  <si>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</si>
  <si>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</si>
  <si>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</si>
  <si>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=SUMA(F[-11]C:F[-1]C)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</si>
</sst>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-[$€-2]* #,##0.00_-;\-[$€-2]* #,##0.00_-;_-[$€-2]* &quot;-&quot;??_-"/>
    <numFmt numFmtId="167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Arial"/>
      <family val="2"/>
    </font>
    <font>
      <b/>
      <sz val="6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6" tint="-0.499984740745262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8">
    <xf numFmtId="0" fontId="0" fillId="0" borderId="0" xfId="0"/>
    <xf numFmtId="0" fontId="7" fillId="2" borderId="0" xfId="3" applyFont="1" applyFill="1"/>
    <xf numFmtId="0" fontId="8" fillId="2" borderId="0" xfId="3" applyFont="1" applyFill="1"/>
    <xf numFmtId="0" fontId="0" fillId="2" borderId="0" xfId="0" applyFill="1"/>
    <xf numFmtId="0" fontId="9" fillId="2" borderId="0" xfId="3" applyFont="1" applyFill="1"/>
    <xf numFmtId="0" fontId="10" fillId="2" borderId="0" xfId="3" applyFont="1" applyFill="1"/>
    <xf numFmtId="0" fontId="11" fillId="2" borderId="0" xfId="3" applyFont="1" applyFill="1"/>
    <xf numFmtId="0" fontId="13" fillId="2" borderId="0" xfId="4" applyFont="1" applyFill="1" applyAlignment="1" applyProtection="1"/>
    <xf numFmtId="0" fontId="14" fillId="2" borderId="0" xfId="3" applyFont="1" applyFill="1"/>
    <xf numFmtId="0" fontId="6" fillId="2" borderId="0" xfId="3" applyFill="1"/>
    <xf numFmtId="0" fontId="16" fillId="2" borderId="4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49" fontId="18" fillId="2" borderId="6" xfId="1" applyNumberFormat="1" applyFont="1" applyFill="1" applyBorder="1" applyAlignment="1">
      <alignment horizontal="center" vertical="center"/>
    </xf>
    <xf numFmtId="49" fontId="18" fillId="2" borderId="0" xfId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49" fontId="18" fillId="2" borderId="7" xfId="1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17" fillId="2" borderId="5" xfId="1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vertical="center"/>
    </xf>
    <xf numFmtId="164" fontId="19" fillId="2" borderId="0" xfId="1" applyNumberFormat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vertical="center" wrapText="1"/>
    </xf>
    <xf numFmtId="1" fontId="22" fillId="2" borderId="0" xfId="5" applyNumberFormat="1" applyFont="1" applyFill="1" applyBorder="1"/>
    <xf numFmtId="1" fontId="5" fillId="2" borderId="0" xfId="5" applyNumberFormat="1" applyFont="1" applyFill="1" applyBorder="1"/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49" fontId="16" fillId="2" borderId="4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164" fontId="18" fillId="2" borderId="8" xfId="1" applyNumberFormat="1" applyFont="1" applyFill="1" applyBorder="1" applyAlignment="1">
      <alignment vertical="center"/>
    </xf>
    <xf numFmtId="164" fontId="18" fillId="2" borderId="0" xfId="1" applyNumberFormat="1" applyFont="1" applyFill="1" applyBorder="1" applyAlignment="1">
      <alignment vertical="center"/>
    </xf>
    <xf numFmtId="3" fontId="23" fillId="2" borderId="0" xfId="1" applyNumberFormat="1" applyFont="1" applyFill="1" applyBorder="1" applyAlignment="1">
      <alignment vertical="center"/>
    </xf>
    <xf numFmtId="0" fontId="17" fillId="2" borderId="0" xfId="0" applyFont="1" applyFill="1" applyBorder="1"/>
    <xf numFmtId="3" fontId="17" fillId="2" borderId="0" xfId="1" applyNumberFormat="1" applyFont="1" applyFill="1" applyBorder="1" applyAlignment="1">
      <alignment vertical="center"/>
    </xf>
    <xf numFmtId="164" fontId="18" fillId="2" borderId="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Border="1" applyAlignment="1">
      <alignment horizontal="center" vertical="center"/>
    </xf>
    <xf numFmtId="164" fontId="18" fillId="2" borderId="9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wrapText="1"/>
    </xf>
    <xf numFmtId="164" fontId="17" fillId="2" borderId="0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3" fontId="19" fillId="2" borderId="0" xfId="1" applyNumberFormat="1" applyFont="1" applyFill="1" applyBorder="1" applyAlignment="1">
      <alignment vertical="center"/>
    </xf>
    <xf numFmtId="49" fontId="5" fillId="2" borderId="0" xfId="5" applyNumberFormat="1" applyFont="1" applyFill="1" applyBorder="1"/>
    <xf numFmtId="0" fontId="17" fillId="2" borderId="4" xfId="0" applyFont="1" applyFill="1" applyBorder="1" applyAlignment="1">
      <alignment horizontal="left" vertical="center"/>
    </xf>
    <xf numFmtId="1" fontId="16" fillId="2" borderId="4" xfId="0" applyNumberFormat="1" applyFont="1" applyFill="1" applyBorder="1" applyAlignment="1">
      <alignment vertical="center"/>
    </xf>
    <xf numFmtId="164" fontId="18" fillId="2" borderId="10" xfId="1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164" fontId="17" fillId="2" borderId="5" xfId="1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  <xf numFmtId="164" fontId="18" fillId="2" borderId="10" xfId="1" applyNumberFormat="1" applyFont="1" applyFill="1" applyBorder="1" applyAlignment="1">
      <alignment horizontal="center" vertical="center"/>
    </xf>
    <xf numFmtId="164" fontId="18" fillId="2" borderId="11" xfId="1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 wrapText="1"/>
    </xf>
    <xf numFmtId="164" fontId="17" fillId="2" borderId="13" xfId="1" applyNumberFormat="1" applyFont="1" applyFill="1" applyBorder="1" applyAlignment="1">
      <alignment vertical="center"/>
    </xf>
    <xf numFmtId="3" fontId="17" fillId="2" borderId="13" xfId="1" applyNumberFormat="1" applyFont="1" applyFill="1" applyBorder="1" applyAlignment="1">
      <alignment vertical="center"/>
    </xf>
    <xf numFmtId="164" fontId="17" fillId="2" borderId="13" xfId="1" applyNumberFormat="1" applyFont="1" applyFill="1" applyBorder="1" applyAlignment="1">
      <alignment horizontal="center" vertical="center"/>
    </xf>
    <xf numFmtId="164" fontId="17" fillId="2" borderId="14" xfId="1" applyNumberFormat="1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wrapText="1"/>
    </xf>
    <xf numFmtId="0" fontId="28" fillId="2" borderId="0" xfId="0" applyFont="1" applyFill="1" applyBorder="1"/>
    <xf numFmtId="164" fontId="28" fillId="2" borderId="0" xfId="1" applyNumberFormat="1" applyFont="1" applyFill="1" applyBorder="1"/>
    <xf numFmtId="164" fontId="28" fillId="2" borderId="5" xfId="0" applyNumberFormat="1" applyFont="1" applyFill="1" applyBorder="1"/>
    <xf numFmtId="0" fontId="28" fillId="2" borderId="4" xfId="0" applyFont="1" applyFill="1" applyBorder="1" applyAlignment="1">
      <alignment wrapText="1"/>
    </xf>
    <xf numFmtId="164" fontId="27" fillId="2" borderId="10" xfId="1" applyNumberFormat="1" applyFont="1" applyFill="1" applyBorder="1"/>
    <xf numFmtId="164" fontId="27" fillId="2" borderId="11" xfId="1" applyNumberFormat="1" applyFont="1" applyFill="1" applyBorder="1"/>
    <xf numFmtId="164" fontId="28" fillId="2" borderId="5" xfId="1" applyNumberFormat="1" applyFont="1" applyFill="1" applyBorder="1"/>
    <xf numFmtId="0" fontId="28" fillId="2" borderId="12" xfId="0" applyFont="1" applyFill="1" applyBorder="1"/>
    <xf numFmtId="0" fontId="28" fillId="2" borderId="13" xfId="0" applyFont="1" applyFill="1" applyBorder="1"/>
    <xf numFmtId="0" fontId="28" fillId="2" borderId="14" xfId="0" applyFont="1" applyFill="1" applyBorder="1"/>
    <xf numFmtId="0" fontId="29" fillId="2" borderId="4" xfId="7" applyFont="1" applyFill="1" applyBorder="1" applyAlignment="1">
      <alignment vertical="top"/>
    </xf>
    <xf numFmtId="0" fontId="19" fillId="2" borderId="0" xfId="8" applyFont="1" applyFill="1" applyBorder="1" applyAlignment="1">
      <alignment vertical="top"/>
    </xf>
    <xf numFmtId="0" fontId="30" fillId="2" borderId="0" xfId="8" applyFont="1" applyFill="1" applyBorder="1" applyAlignment="1">
      <alignment horizontal="center"/>
    </xf>
    <xf numFmtId="0" fontId="16" fillId="2" borderId="5" xfId="7" applyFont="1" applyFill="1" applyBorder="1" applyAlignment="1">
      <alignment vertical="top"/>
    </xf>
    <xf numFmtId="0" fontId="29" fillId="2" borderId="4" xfId="7" applyFont="1" applyFill="1" applyBorder="1" applyAlignment="1">
      <alignment horizontal="left" vertical="top"/>
    </xf>
    <xf numFmtId="3" fontId="19" fillId="2" borderId="0" xfId="7" applyNumberFormat="1" applyFont="1" applyFill="1" applyBorder="1" applyAlignment="1" applyProtection="1">
      <alignment horizontal="right" vertical="top"/>
    </xf>
    <xf numFmtId="0" fontId="31" fillId="2" borderId="4" xfId="7" applyFont="1" applyFill="1" applyBorder="1" applyAlignment="1">
      <alignment horizontal="left" vertical="top"/>
    </xf>
    <xf numFmtId="0" fontId="19" fillId="2" borderId="0" xfId="7" applyFont="1" applyFill="1" applyBorder="1" applyAlignment="1">
      <alignment vertical="top" wrapText="1"/>
    </xf>
    <xf numFmtId="0" fontId="19" fillId="2" borderId="0" xfId="7" applyFont="1" applyFill="1" applyBorder="1" applyAlignment="1">
      <alignment vertical="top"/>
    </xf>
    <xf numFmtId="3" fontId="17" fillId="2" borderId="0" xfId="7" applyNumberFormat="1" applyFont="1" applyFill="1" applyBorder="1" applyAlignment="1" applyProtection="1">
      <alignment horizontal="right" vertical="top"/>
    </xf>
    <xf numFmtId="3" fontId="17" fillId="2" borderId="0" xfId="9" applyNumberFormat="1" applyFont="1" applyFill="1" applyBorder="1" applyAlignment="1" applyProtection="1">
      <alignment horizontal="right" vertical="top" wrapText="1"/>
      <protection locked="0"/>
    </xf>
    <xf numFmtId="49" fontId="29" fillId="2" borderId="4" xfId="7" applyNumberFormat="1" applyFont="1" applyFill="1" applyBorder="1" applyAlignment="1">
      <alignment horizontal="left" vertical="top"/>
    </xf>
    <xf numFmtId="0" fontId="30" fillId="2" borderId="0" xfId="8" applyFont="1" applyFill="1" applyBorder="1" applyAlignment="1" applyProtection="1">
      <alignment horizontal="center"/>
    </xf>
    <xf numFmtId="43" fontId="17" fillId="2" borderId="5" xfId="9" applyFont="1" applyFill="1" applyBorder="1"/>
    <xf numFmtId="43" fontId="17" fillId="2" borderId="5" xfId="9" applyFont="1" applyFill="1" applyBorder="1" applyAlignment="1">
      <alignment vertical="top"/>
    </xf>
    <xf numFmtId="0" fontId="29" fillId="2" borderId="20" xfId="7" applyFont="1" applyFill="1" applyBorder="1" applyAlignment="1">
      <alignment horizontal="center" vertical="center"/>
    </xf>
    <xf numFmtId="165" fontId="19" fillId="2" borderId="22" xfId="9" applyNumberFormat="1" applyFont="1" applyFill="1" applyBorder="1" applyAlignment="1">
      <alignment horizontal="center" vertical="center"/>
    </xf>
    <xf numFmtId="0" fontId="19" fillId="2" borderId="23" xfId="8" applyFont="1" applyFill="1" applyBorder="1" applyAlignment="1">
      <alignment horizontal="center" vertical="center"/>
    </xf>
    <xf numFmtId="0" fontId="1" fillId="2" borderId="5" xfId="7" applyFill="1" applyBorder="1"/>
    <xf numFmtId="1" fontId="32" fillId="2" borderId="4" xfId="7" applyNumberFormat="1" applyFont="1" applyFill="1" applyBorder="1"/>
    <xf numFmtId="49" fontId="32" fillId="2" borderId="4" xfId="7" applyNumberFormat="1" applyFont="1" applyFill="1" applyBorder="1"/>
    <xf numFmtId="0" fontId="32" fillId="2" borderId="12" xfId="7" applyFont="1" applyFill="1" applyBorder="1"/>
    <xf numFmtId="0" fontId="1" fillId="2" borderId="13" xfId="7" applyFill="1" applyBorder="1"/>
    <xf numFmtId="3" fontId="1" fillId="2" borderId="13" xfId="7" applyNumberFormat="1" applyFill="1" applyBorder="1"/>
    <xf numFmtId="0" fontId="1" fillId="2" borderId="14" xfId="7" applyFill="1" applyBorder="1"/>
    <xf numFmtId="0" fontId="32" fillId="2" borderId="0" xfId="7" applyFont="1" applyFill="1"/>
    <xf numFmtId="0" fontId="1" fillId="2" borderId="0" xfId="7" applyFill="1"/>
    <xf numFmtId="0" fontId="0" fillId="2" borderId="0" xfId="0" applyFont="1" applyFill="1" applyBorder="1"/>
    <xf numFmtId="0" fontId="0" fillId="2" borderId="0" xfId="0" applyFill="1" applyBorder="1"/>
    <xf numFmtId="0" fontId="36" fillId="2" borderId="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5" fillId="2" borderId="4" xfId="0" applyFont="1" applyFill="1" applyBorder="1"/>
    <xf numFmtId="0" fontId="3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5" fillId="2" borderId="5" xfId="0" applyNumberFormat="1" applyFont="1" applyFill="1" applyBorder="1"/>
    <xf numFmtId="164" fontId="4" fillId="2" borderId="24" xfId="0" applyNumberFormat="1" applyFont="1" applyFill="1" applyBorder="1"/>
    <xf numFmtId="164" fontId="5" fillId="2" borderId="5" xfId="1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/>
    <xf numFmtId="1" fontId="1" fillId="2" borderId="4" xfId="10" applyNumberFormat="1" applyFill="1" applyBorder="1"/>
    <xf numFmtId="164" fontId="0" fillId="2" borderId="24" xfId="0" applyNumberFormat="1" applyFill="1" applyBorder="1"/>
    <xf numFmtId="0" fontId="3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1" fontId="0" fillId="2" borderId="4" xfId="0" applyNumberFormat="1" applyFill="1" applyBorder="1"/>
    <xf numFmtId="164" fontId="0" fillId="2" borderId="24" xfId="1" applyNumberFormat="1" applyFont="1" applyFill="1" applyBorder="1"/>
    <xf numFmtId="164" fontId="4" fillId="2" borderId="24" xfId="1" applyNumberFormat="1" applyFont="1" applyFill="1" applyBorder="1"/>
    <xf numFmtId="0" fontId="0" fillId="2" borderId="4" xfId="0" applyFont="1" applyFill="1" applyBorder="1"/>
    <xf numFmtId="1" fontId="0" fillId="2" borderId="4" xfId="0" applyNumberFormat="1" applyFill="1" applyBorder="1" applyAlignment="1">
      <alignment vertical="center"/>
    </xf>
    <xf numFmtId="164" fontId="0" fillId="2" borderId="0" xfId="1" applyNumberFormat="1" applyFont="1" applyFill="1" applyBorder="1" applyAlignment="1">
      <alignment vertical="center"/>
    </xf>
    <xf numFmtId="1" fontId="0" fillId="2" borderId="4" xfId="0" applyNumberFormat="1" applyFill="1" applyBorder="1" applyAlignment="1">
      <alignment vertical="center" wrapText="1"/>
    </xf>
    <xf numFmtId="10" fontId="0" fillId="2" borderId="0" xfId="2" applyNumberFormat="1" applyFont="1" applyFill="1" applyBorder="1"/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3" fontId="0" fillId="2" borderId="0" xfId="0" applyNumberFormat="1" applyFill="1" applyBorder="1" applyAlignment="1">
      <alignment horizontal="right" vertical="center" wrapText="1"/>
    </xf>
    <xf numFmtId="43" fontId="0" fillId="2" borderId="0" xfId="1" applyFont="1" applyFill="1" applyBorder="1" applyAlignment="1">
      <alignment horizontal="left" wrapText="1"/>
    </xf>
    <xf numFmtId="3" fontId="4" fillId="2" borderId="24" xfId="0" applyNumberFormat="1" applyFont="1" applyFill="1" applyBorder="1" applyAlignment="1">
      <alignment horizontal="right" wrapText="1"/>
    </xf>
    <xf numFmtId="49" fontId="41" fillId="2" borderId="0" xfId="0" applyNumberFormat="1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24" xfId="0" applyNumberFormat="1" applyFill="1" applyBorder="1"/>
    <xf numFmtId="0" fontId="0" fillId="2" borderId="4" xfId="0" applyFill="1" applyBorder="1" applyAlignment="1">
      <alignment wrapText="1"/>
    </xf>
    <xf numFmtId="164" fontId="42" fillId="2" borderId="0" xfId="1" applyNumberFormat="1" applyFont="1" applyFill="1" applyBorder="1"/>
    <xf numFmtId="164" fontId="38" fillId="2" borderId="26" xfId="1" applyNumberFormat="1" applyFont="1" applyFill="1" applyBorder="1" applyAlignment="1">
      <alignment horizontal="right" vertical="center"/>
    </xf>
    <xf numFmtId="164" fontId="38" fillId="2" borderId="35" xfId="1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 horizontal="right"/>
    </xf>
    <xf numFmtId="164" fontId="40" fillId="2" borderId="9" xfId="1" applyNumberFormat="1" applyFont="1" applyFill="1" applyBorder="1" applyAlignment="1">
      <alignment horizontal="right" vertical="center"/>
    </xf>
    <xf numFmtId="3" fontId="40" fillId="2" borderId="26" xfId="0" applyNumberFormat="1" applyFont="1" applyFill="1" applyBorder="1" applyAlignment="1">
      <alignment horizontal="right" vertical="center"/>
    </xf>
    <xf numFmtId="164" fontId="40" fillId="2" borderId="5" xfId="1" applyNumberFormat="1" applyFont="1" applyFill="1" applyBorder="1" applyAlignment="1">
      <alignment horizontal="right" vertical="center"/>
    </xf>
    <xf numFmtId="0" fontId="0" fillId="2" borderId="26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164" fontId="8" fillId="2" borderId="14" xfId="1" applyNumberFormat="1" applyFont="1" applyFill="1" applyBorder="1"/>
    <xf numFmtId="3" fontId="38" fillId="2" borderId="26" xfId="0" applyNumberFormat="1" applyFont="1" applyFill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/>
    </xf>
    <xf numFmtId="3" fontId="39" fillId="2" borderId="35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 wrapText="1"/>
    </xf>
    <xf numFmtId="0" fontId="40" fillId="2" borderId="34" xfId="0" applyFont="1" applyFill="1" applyBorder="1" applyAlignment="1">
      <alignment horizontal="left" vertical="center" wrapText="1" indent="3"/>
    </xf>
    <xf numFmtId="0" fontId="40" fillId="2" borderId="29" xfId="0" applyFont="1" applyFill="1" applyBorder="1" applyAlignment="1">
      <alignment horizontal="left" vertical="center" wrapText="1" indent="3"/>
    </xf>
    <xf numFmtId="3" fontId="38" fillId="2" borderId="31" xfId="0" applyNumberFormat="1" applyFont="1" applyFill="1" applyBorder="1" applyAlignment="1">
      <alignment horizontal="right" vertical="center"/>
    </xf>
    <xf numFmtId="3" fontId="38" fillId="2" borderId="38" xfId="0" applyNumberFormat="1" applyFont="1" applyFill="1" applyBorder="1" applyAlignment="1">
      <alignment horizontal="right" vertical="center"/>
    </xf>
    <xf numFmtId="0" fontId="0" fillId="2" borderId="5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8" xfId="0" applyFont="1" applyFill="1" applyBorder="1"/>
    <xf numFmtId="0" fontId="0" fillId="2" borderId="25" xfId="0" applyFont="1" applyFill="1" applyBorder="1"/>
    <xf numFmtId="49" fontId="47" fillId="2" borderId="4" xfId="0" applyNumberFormat="1" applyFont="1" applyFill="1" applyBorder="1" applyAlignment="1">
      <alignment horizontal="left" vertical="center"/>
    </xf>
    <xf numFmtId="49" fontId="47" fillId="2" borderId="26" xfId="0" applyNumberFormat="1" applyFont="1" applyFill="1" applyBorder="1" applyAlignment="1">
      <alignment horizontal="left" vertical="center" wrapText="1"/>
    </xf>
    <xf numFmtId="164" fontId="48" fillId="2" borderId="26" xfId="1" applyNumberFormat="1" applyFont="1" applyFill="1" applyBorder="1" applyAlignment="1">
      <alignment horizontal="center" vertical="center"/>
    </xf>
    <xf numFmtId="164" fontId="48" fillId="2" borderId="26" xfId="1" applyNumberFormat="1" applyFont="1" applyFill="1" applyBorder="1" applyAlignment="1">
      <alignment vertical="center"/>
    </xf>
    <xf numFmtId="0" fontId="47" fillId="2" borderId="26" xfId="0" applyFont="1" applyFill="1" applyBorder="1" applyAlignment="1">
      <alignment horizontal="left" vertical="center" wrapText="1"/>
    </xf>
    <xf numFmtId="164" fontId="49" fillId="2" borderId="26" xfId="1" applyNumberFormat="1" applyFont="1" applyFill="1" applyBorder="1" applyAlignment="1">
      <alignment vertical="center"/>
    </xf>
    <xf numFmtId="49" fontId="43" fillId="2" borderId="4" xfId="0" applyNumberFormat="1" applyFont="1" applyFill="1" applyBorder="1" applyAlignment="1">
      <alignment horizontal="left" vertical="center"/>
    </xf>
    <xf numFmtId="0" fontId="43" fillId="2" borderId="26" xfId="0" applyFont="1" applyFill="1" applyBorder="1" applyAlignment="1">
      <alignment vertical="center" wrapText="1"/>
    </xf>
    <xf numFmtId="0" fontId="43" fillId="2" borderId="26" xfId="0" applyFont="1" applyFill="1" applyBorder="1" applyAlignment="1">
      <alignment horizontal="left" vertical="center" wrapText="1"/>
    </xf>
    <xf numFmtId="0" fontId="47" fillId="2" borderId="26" xfId="0" applyFont="1" applyFill="1" applyBorder="1" applyAlignment="1">
      <alignment vertical="center" wrapText="1"/>
    </xf>
    <xf numFmtId="49" fontId="43" fillId="2" borderId="15" xfId="0" applyNumberFormat="1" applyFont="1" applyFill="1" applyBorder="1" applyAlignment="1">
      <alignment horizontal="left" vertical="center"/>
    </xf>
    <xf numFmtId="49" fontId="43" fillId="2" borderId="36" xfId="0" applyNumberFormat="1" applyFont="1" applyFill="1" applyBorder="1" applyAlignment="1">
      <alignment horizontal="left" vertical="center"/>
    </xf>
    <xf numFmtId="164" fontId="48" fillId="2" borderId="35" xfId="1" applyNumberFormat="1" applyFont="1" applyFill="1" applyBorder="1" applyAlignment="1">
      <alignment vertical="center"/>
    </xf>
    <xf numFmtId="49" fontId="43" fillId="2" borderId="46" xfId="0" applyNumberFormat="1" applyFont="1" applyFill="1" applyBorder="1" applyAlignment="1">
      <alignment horizontal="left" vertical="center"/>
    </xf>
    <xf numFmtId="0" fontId="43" fillId="2" borderId="31" xfId="0" applyFont="1" applyFill="1" applyBorder="1" applyAlignment="1">
      <alignment horizontal="left" vertical="center" wrapText="1"/>
    </xf>
    <xf numFmtId="164" fontId="48" fillId="2" borderId="31" xfId="1" applyNumberFormat="1" applyFont="1" applyFill="1" applyBorder="1" applyAlignment="1">
      <alignment vertical="center"/>
    </xf>
    <xf numFmtId="49" fontId="45" fillId="2" borderId="12" xfId="0" applyNumberFormat="1" applyFont="1" applyFill="1" applyBorder="1" applyAlignment="1">
      <alignment horizontal="left" vertical="center"/>
    </xf>
    <xf numFmtId="49" fontId="43" fillId="2" borderId="0" xfId="0" applyNumberFormat="1" applyFont="1" applyFill="1" applyAlignment="1">
      <alignment horizontal="left" vertical="center"/>
    </xf>
    <xf numFmtId="0" fontId="43" fillId="2" borderId="0" xfId="0" applyFont="1" applyFill="1" applyAlignment="1">
      <alignment vertical="center"/>
    </xf>
    <xf numFmtId="164" fontId="43" fillId="2" borderId="0" xfId="1" applyNumberFormat="1" applyFont="1" applyFill="1" applyAlignment="1">
      <alignment vertical="center"/>
    </xf>
    <xf numFmtId="0" fontId="0" fillId="2" borderId="12" xfId="0" applyFill="1" applyBorder="1"/>
    <xf numFmtId="3" fontId="0" fillId="2" borderId="5" xfId="0" applyNumberFormat="1" applyFill="1" applyBorder="1"/>
    <xf numFmtId="0" fontId="28" fillId="2" borderId="14" xfId="63" applyFont="1" applyFill="1" applyBorder="1"/>
    <xf numFmtId="0" fontId="28" fillId="2" borderId="13" xfId="63" applyFont="1" applyFill="1" applyBorder="1"/>
    <xf numFmtId="0" fontId="28" fillId="2" borderId="12" xfId="63" applyFont="1" applyFill="1" applyBorder="1"/>
    <xf numFmtId="164" fontId="27" fillId="2" borderId="0" xfId="19" applyNumberFormat="1" applyFont="1" applyFill="1" applyBorder="1" applyAlignment="1">
      <alignment horizontal="right" vertical="center"/>
    </xf>
    <xf numFmtId="164" fontId="28" fillId="2" borderId="0" xfId="19" applyNumberFormat="1" applyFont="1" applyFill="1" applyBorder="1"/>
    <xf numFmtId="164" fontId="56" fillId="2" borderId="10" xfId="19" applyNumberFormat="1" applyFont="1" applyFill="1" applyBorder="1"/>
    <xf numFmtId="164" fontId="56" fillId="2" borderId="52" xfId="19" applyNumberFormat="1" applyFont="1" applyFill="1" applyBorder="1"/>
    <xf numFmtId="0" fontId="28" fillId="2" borderId="4" xfId="63" applyFont="1" applyFill="1" applyBorder="1" applyAlignment="1">
      <alignment horizontal="right"/>
    </xf>
    <xf numFmtId="3" fontId="28" fillId="2" borderId="36" xfId="19" applyNumberFormat="1" applyFont="1" applyFill="1" applyBorder="1" applyAlignment="1">
      <alignment horizontal="left" indent="4"/>
    </xf>
    <xf numFmtId="0" fontId="54" fillId="2" borderId="36" xfId="63" applyFont="1" applyFill="1" applyBorder="1" applyAlignment="1">
      <alignment vertical="top"/>
    </xf>
    <xf numFmtId="164" fontId="28" fillId="2" borderId="26" xfId="19" applyNumberFormat="1" applyFont="1" applyFill="1" applyBorder="1"/>
    <xf numFmtId="0" fontId="55" fillId="2" borderId="36" xfId="63" applyFont="1" applyFill="1" applyBorder="1" applyAlignment="1">
      <alignment horizontal="left" vertical="top" indent="4"/>
    </xf>
    <xf numFmtId="10" fontId="28" fillId="2" borderId="35" xfId="132" applyNumberFormat="1" applyFont="1" applyFill="1" applyBorder="1"/>
    <xf numFmtId="3" fontId="28" fillId="2" borderId="26" xfId="19" applyNumberFormat="1" applyFont="1" applyFill="1" applyBorder="1"/>
    <xf numFmtId="0" fontId="27" fillId="2" borderId="36" xfId="63" applyFont="1" applyFill="1" applyBorder="1"/>
    <xf numFmtId="0" fontId="28" fillId="2" borderId="5" xfId="63" applyFont="1" applyFill="1" applyBorder="1"/>
    <xf numFmtId="0" fontId="28" fillId="2" borderId="0" xfId="63" applyFont="1" applyFill="1" applyBorder="1"/>
    <xf numFmtId="3" fontId="56" fillId="2" borderId="0" xfId="19" applyNumberFormat="1" applyFont="1" applyFill="1" applyBorder="1" applyAlignment="1">
      <alignment vertical="center"/>
    </xf>
    <xf numFmtId="3" fontId="56" fillId="2" borderId="47" xfId="19" applyNumberFormat="1" applyFont="1" applyFill="1" applyBorder="1" applyAlignment="1">
      <alignment vertical="center"/>
    </xf>
    <xf numFmtId="0" fontId="28" fillId="2" borderId="4" xfId="63" applyFont="1" applyFill="1" applyBorder="1"/>
    <xf numFmtId="164" fontId="28" fillId="2" borderId="35" xfId="19" applyNumberFormat="1" applyFont="1" applyFill="1" applyBorder="1" applyAlignment="1">
      <alignment vertical="center"/>
    </xf>
    <xf numFmtId="3" fontId="28" fillId="2" borderId="26" xfId="19" applyNumberFormat="1" applyFont="1" applyFill="1" applyBorder="1" applyAlignment="1">
      <alignment vertical="center"/>
    </xf>
    <xf numFmtId="0" fontId="28" fillId="2" borderId="36" xfId="63" applyFont="1" applyFill="1" applyBorder="1" applyAlignment="1"/>
    <xf numFmtId="0" fontId="25" fillId="3" borderId="55" xfId="63" applyFont="1" applyFill="1" applyBorder="1" applyAlignment="1">
      <alignment horizontal="center" vertical="center"/>
    </xf>
    <xf numFmtId="3" fontId="27" fillId="2" borderId="0" xfId="19" applyNumberFormat="1" applyFont="1" applyFill="1" applyBorder="1" applyAlignment="1">
      <alignment horizontal="right" vertical="center"/>
    </xf>
    <xf numFmtId="3" fontId="56" fillId="2" borderId="54" xfId="19" applyNumberFormat="1" applyFont="1" applyFill="1" applyBorder="1" applyAlignment="1">
      <alignment vertical="center"/>
    </xf>
    <xf numFmtId="0" fontId="28" fillId="2" borderId="36" xfId="63" applyFont="1" applyFill="1" applyBorder="1" applyAlignment="1">
      <alignment horizontal="left"/>
    </xf>
    <xf numFmtId="164" fontId="28" fillId="2" borderId="35" xfId="19" applyNumberFormat="1" applyFont="1" applyFill="1" applyBorder="1"/>
    <xf numFmtId="0" fontId="25" fillId="3" borderId="26" xfId="63" applyFont="1" applyFill="1" applyBorder="1" applyAlignment="1">
      <alignment horizontal="center" vertical="center" wrapText="1"/>
    </xf>
    <xf numFmtId="49" fontId="25" fillId="3" borderId="26" xfId="63" applyNumberFormat="1" applyFont="1" applyFill="1" applyBorder="1" applyAlignment="1">
      <alignment horizontal="center" vertical="center" wrapText="1"/>
    </xf>
    <xf numFmtId="49" fontId="25" fillId="3" borderId="35" xfId="63" applyNumberFormat="1" applyFont="1" applyFill="1" applyBorder="1" applyAlignment="1">
      <alignment horizontal="center" vertical="center" wrapText="1"/>
    </xf>
    <xf numFmtId="0" fontId="25" fillId="3" borderId="14" xfId="63" applyFont="1" applyFill="1" applyBorder="1" applyAlignment="1">
      <alignment horizontal="center" vertical="center"/>
    </xf>
    <xf numFmtId="0" fontId="25" fillId="3" borderId="14" xfId="63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64" fontId="54" fillId="2" borderId="57" xfId="19" applyNumberFormat="1" applyFont="1" applyFill="1" applyBorder="1" applyAlignment="1">
      <alignment vertical="center"/>
    </xf>
    <xf numFmtId="164" fontId="54" fillId="2" borderId="24" xfId="19" applyNumberFormat="1" applyFont="1" applyFill="1" applyBorder="1" applyAlignment="1">
      <alignment vertical="center"/>
    </xf>
    <xf numFmtId="0" fontId="1" fillId="2" borderId="4" xfId="133" applyFill="1" applyBorder="1" applyAlignment="1">
      <alignment horizontal="left" vertical="center" wrapText="1" indent="3"/>
    </xf>
    <xf numFmtId="0" fontId="28" fillId="2" borderId="4" xfId="63" applyFill="1" applyBorder="1" applyAlignment="1">
      <alignment horizontal="left" indent="3"/>
    </xf>
    <xf numFmtId="0" fontId="54" fillId="2" borderId="4" xfId="133" applyFont="1" applyFill="1" applyBorder="1" applyAlignment="1">
      <alignment vertical="center" wrapText="1"/>
    </xf>
    <xf numFmtId="164" fontId="55" fillId="2" borderId="5" xfId="19" applyNumberFormat="1" applyFont="1" applyFill="1" applyBorder="1" applyAlignment="1">
      <alignment vertical="center"/>
    </xf>
    <xf numFmtId="164" fontId="55" fillId="2" borderId="0" xfId="19" applyNumberFormat="1" applyFont="1" applyFill="1" applyBorder="1" applyAlignment="1">
      <alignment vertical="center"/>
    </xf>
    <xf numFmtId="0" fontId="55" fillId="2" borderId="4" xfId="133" applyFont="1" applyFill="1" applyBorder="1" applyAlignment="1">
      <alignment horizontal="left" vertical="center" wrapText="1" indent="3"/>
    </xf>
    <xf numFmtId="164" fontId="28" fillId="2" borderId="5" xfId="19" applyNumberFormat="1" applyFont="1" applyFill="1" applyBorder="1" applyAlignment="1">
      <alignment horizontal="center" vertical="center"/>
    </xf>
    <xf numFmtId="49" fontId="25" fillId="3" borderId="35" xfId="134" applyNumberFormat="1" applyFont="1" applyFill="1" applyBorder="1" applyAlignment="1">
      <alignment horizontal="center" vertical="center"/>
    </xf>
    <xf numFmtId="164" fontId="28" fillId="2" borderId="0" xfId="19" applyNumberFormat="1" applyFont="1" applyFill="1" applyBorder="1" applyAlignment="1">
      <alignment horizontal="center" vertical="center"/>
    </xf>
    <xf numFmtId="0" fontId="54" fillId="2" borderId="12" xfId="133" applyFont="1" applyFill="1" applyBorder="1" applyAlignment="1">
      <alignment horizontal="right" vertical="center" wrapText="1"/>
    </xf>
    <xf numFmtId="0" fontId="54" fillId="2" borderId="4" xfId="133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49" fontId="25" fillId="3" borderId="26" xfId="134" applyNumberFormat="1" applyFont="1" applyFill="1" applyBorder="1" applyAlignment="1">
      <alignment horizontal="center" vertical="center"/>
    </xf>
    <xf numFmtId="4" fontId="25" fillId="3" borderId="26" xfId="133" applyNumberFormat="1" applyFont="1" applyFill="1" applyBorder="1" applyAlignment="1">
      <alignment horizontal="center" vertical="center"/>
    </xf>
    <xf numFmtId="4" fontId="25" fillId="3" borderId="26" xfId="133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/>
    <xf numFmtId="3" fontId="4" fillId="2" borderId="57" xfId="0" applyNumberFormat="1" applyFont="1" applyFill="1" applyBorder="1"/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 wrapText="1"/>
    </xf>
    <xf numFmtId="164" fontId="0" fillId="2" borderId="5" xfId="1" applyNumberFormat="1" applyFont="1" applyFill="1" applyBorder="1"/>
    <xf numFmtId="164" fontId="4" fillId="2" borderId="57" xfId="0" applyNumberFormat="1" applyFont="1" applyFill="1" applyBorder="1"/>
    <xf numFmtId="3" fontId="2" fillId="3" borderId="26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/>
    </xf>
    <xf numFmtId="3" fontId="2" fillId="3" borderId="35" xfId="0" applyNumberFormat="1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13" xfId="0" applyFill="1" applyBorder="1" applyAlignment="1">
      <alignment wrapText="1"/>
    </xf>
    <xf numFmtId="3" fontId="0" fillId="2" borderId="13" xfId="0" applyNumberFormat="1" applyFill="1" applyBorder="1"/>
    <xf numFmtId="3" fontId="0" fillId="2" borderId="14" xfId="0" applyNumberFormat="1" applyFill="1" applyBorder="1"/>
    <xf numFmtId="0" fontId="12" fillId="2" borderId="0" xfId="4" applyFill="1" applyAlignment="1" applyProtection="1"/>
    <xf numFmtId="0" fontId="12" fillId="2" borderId="0" xfId="4" applyFill="1" applyAlignment="1" applyProtection="1">
      <alignment horizontal="left" indent="2"/>
    </xf>
    <xf numFmtId="164" fontId="28" fillId="2" borderId="0" xfId="0" applyNumberFormat="1" applyFont="1" applyFill="1" applyBorder="1"/>
    <xf numFmtId="164" fontId="17" fillId="2" borderId="0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vertical="center"/>
    </xf>
    <xf numFmtId="164" fontId="17" fillId="2" borderId="0" xfId="0" applyNumberFormat="1" applyFont="1" applyFill="1" applyBorder="1"/>
    <xf numFmtId="0" fontId="52" fillId="4" borderId="13" xfId="0" applyFont="1" applyFill="1" applyBorder="1" applyAlignment="1">
      <alignment horizontal="right" vertical="center"/>
    </xf>
    <xf numFmtId="167" fontId="46" fillId="4" borderId="13" xfId="19" applyNumberFormat="1" applyFont="1" applyFill="1" applyBorder="1" applyAlignment="1">
      <alignment vertical="center"/>
    </xf>
    <xf numFmtId="167" fontId="46" fillId="4" borderId="14" xfId="19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17" fillId="2" borderId="0" xfId="7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9" fillId="2" borderId="21" xfId="8" applyFont="1" applyFill="1" applyBorder="1" applyAlignment="1">
      <alignment horizontal="center" vertical="center"/>
    </xf>
    <xf numFmtId="0" fontId="19" fillId="2" borderId="0" xfId="7" applyFont="1" applyFill="1" applyBorder="1" applyAlignment="1">
      <alignment horizontal="left" vertical="top" wrapText="1"/>
    </xf>
    <xf numFmtId="0" fontId="18" fillId="2" borderId="0" xfId="7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wrapText="1"/>
    </xf>
    <xf numFmtId="0" fontId="37" fillId="2" borderId="2" xfId="0" applyFont="1" applyFill="1" applyBorder="1" applyAlignment="1">
      <alignment horizontal="left" wrapText="1"/>
    </xf>
    <xf numFmtId="0" fontId="37" fillId="2" borderId="3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38" fillId="2" borderId="4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vertical="center"/>
    </xf>
    <xf numFmtId="0" fontId="38" fillId="2" borderId="29" xfId="0" applyFont="1" applyFill="1" applyBorder="1" applyAlignment="1">
      <alignment vertical="center"/>
    </xf>
    <xf numFmtId="0" fontId="0" fillId="2" borderId="4" xfId="0" applyFont="1" applyFill="1" applyBorder="1"/>
    <xf numFmtId="0" fontId="0" fillId="2" borderId="0" xfId="0" applyFont="1" applyFill="1" applyBorder="1"/>
    <xf numFmtId="0" fontId="39" fillId="2" borderId="36" xfId="0" applyFont="1" applyFill="1" applyBorder="1" applyAlignment="1">
      <alignment vertical="center" wrapText="1"/>
    </xf>
    <xf numFmtId="0" fontId="39" fillId="2" borderId="26" xfId="0" applyFont="1" applyFill="1" applyBorder="1" applyAlignment="1">
      <alignment vertical="center" wrapText="1"/>
    </xf>
    <xf numFmtId="0" fontId="40" fillId="2" borderId="34" xfId="0" applyFont="1" applyFill="1" applyBorder="1" applyAlignment="1">
      <alignment horizontal="left" vertical="center" wrapText="1" indent="3"/>
    </xf>
    <xf numFmtId="0" fontId="40" fillId="2" borderId="29" xfId="0" applyFont="1" applyFill="1" applyBorder="1" applyAlignment="1">
      <alignment horizontal="left" vertical="center" wrapText="1" indent="3"/>
    </xf>
    <xf numFmtId="0" fontId="40" fillId="2" borderId="36" xfId="0" applyFont="1" applyFill="1" applyBorder="1" applyAlignment="1">
      <alignment horizontal="left" vertical="center" wrapText="1" indent="3"/>
    </xf>
    <xf numFmtId="0" fontId="40" fillId="2" borderId="26" xfId="0" applyFont="1" applyFill="1" applyBorder="1" applyAlignment="1">
      <alignment horizontal="left" vertical="center" wrapText="1" indent="3"/>
    </xf>
    <xf numFmtId="0" fontId="40" fillId="2" borderId="36" xfId="0" applyFont="1" applyFill="1" applyBorder="1" applyAlignment="1">
      <alignment horizontal="left" vertical="center" indent="3"/>
    </xf>
    <xf numFmtId="0" fontId="40" fillId="2" borderId="26" xfId="0" applyFont="1" applyFill="1" applyBorder="1" applyAlignment="1">
      <alignment horizontal="left" vertical="center" indent="3"/>
    </xf>
    <xf numFmtId="0" fontId="38" fillId="2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vertical="center"/>
    </xf>
    <xf numFmtId="0" fontId="39" fillId="2" borderId="26" xfId="0" applyFont="1" applyFill="1" applyBorder="1" applyAlignment="1">
      <alignment vertical="center"/>
    </xf>
    <xf numFmtId="0" fontId="38" fillId="2" borderId="37" xfId="0" applyFont="1" applyFill="1" applyBorder="1" applyAlignment="1">
      <alignment vertical="center"/>
    </xf>
    <xf numFmtId="0" fontId="38" fillId="2" borderId="30" xfId="0" applyFont="1" applyFill="1" applyBorder="1" applyAlignment="1">
      <alignment vertical="center"/>
    </xf>
    <xf numFmtId="164" fontId="51" fillId="3" borderId="5" xfId="1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3" borderId="39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45" fillId="3" borderId="41" xfId="0" applyFont="1" applyFill="1" applyBorder="1" applyAlignment="1">
      <alignment horizontal="center" vertical="center"/>
    </xf>
    <xf numFmtId="0" fontId="45" fillId="3" borderId="42" xfId="0" applyFont="1" applyFill="1" applyBorder="1" applyAlignment="1">
      <alignment horizontal="center" vertical="center"/>
    </xf>
    <xf numFmtId="164" fontId="46" fillId="3" borderId="22" xfId="1" applyNumberFormat="1" applyFont="1" applyFill="1" applyBorder="1" applyAlignment="1">
      <alignment horizontal="center" vertical="center" wrapText="1"/>
    </xf>
    <xf numFmtId="164" fontId="46" fillId="3" borderId="42" xfId="1" applyNumberFormat="1" applyFont="1" applyFill="1" applyBorder="1" applyAlignment="1">
      <alignment horizontal="center" vertical="center" wrapText="1"/>
    </xf>
    <xf numFmtId="164" fontId="46" fillId="3" borderId="40" xfId="1" applyNumberFormat="1" applyFont="1" applyFill="1" applyBorder="1" applyAlignment="1">
      <alignment horizontal="center" vertical="center" wrapText="1"/>
    </xf>
    <xf numFmtId="164" fontId="46" fillId="3" borderId="43" xfId="1" applyNumberFormat="1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164" fontId="51" fillId="3" borderId="0" xfId="1" applyNumberFormat="1" applyFont="1" applyFill="1" applyBorder="1" applyAlignment="1">
      <alignment horizontal="center" vertical="center" wrapText="1"/>
    </xf>
    <xf numFmtId="0" fontId="27" fillId="2" borderId="1" xfId="63" applyFont="1" applyFill="1" applyBorder="1" applyAlignment="1">
      <alignment horizontal="center"/>
    </xf>
    <xf numFmtId="0" fontId="27" fillId="2" borderId="2" xfId="63" applyFont="1" applyFill="1" applyBorder="1" applyAlignment="1">
      <alignment horizontal="center"/>
    </xf>
    <xf numFmtId="0" fontId="27" fillId="2" borderId="3" xfId="63" applyFont="1" applyFill="1" applyBorder="1" applyAlignment="1">
      <alignment horizontal="center"/>
    </xf>
    <xf numFmtId="0" fontId="27" fillId="2" borderId="4" xfId="63" applyFont="1" applyFill="1" applyBorder="1" applyAlignment="1">
      <alignment horizontal="center"/>
    </xf>
    <xf numFmtId="0" fontId="27" fillId="2" borderId="0" xfId="63" applyFont="1" applyFill="1" applyBorder="1" applyAlignment="1">
      <alignment horizontal="center"/>
    </xf>
    <xf numFmtId="0" fontId="27" fillId="2" borderId="5" xfId="63" applyFont="1" applyFill="1" applyBorder="1" applyAlignment="1">
      <alignment horizontal="center"/>
    </xf>
    <xf numFmtId="0" fontId="27" fillId="2" borderId="12" xfId="63" applyFont="1" applyFill="1" applyBorder="1" applyAlignment="1">
      <alignment horizontal="center"/>
    </xf>
    <xf numFmtId="0" fontId="27" fillId="2" borderId="13" xfId="63" applyFont="1" applyFill="1" applyBorder="1" applyAlignment="1">
      <alignment horizontal="center"/>
    </xf>
    <xf numFmtId="0" fontId="27" fillId="2" borderId="14" xfId="63" applyFont="1" applyFill="1" applyBorder="1" applyAlignment="1">
      <alignment horizontal="center"/>
    </xf>
    <xf numFmtId="0" fontId="25" fillId="3" borderId="1" xfId="63" applyFont="1" applyFill="1" applyBorder="1" applyAlignment="1">
      <alignment horizontal="center" vertical="center" wrapText="1"/>
    </xf>
    <xf numFmtId="0" fontId="25" fillId="3" borderId="4" xfId="63" applyFont="1" applyFill="1" applyBorder="1" applyAlignment="1">
      <alignment horizontal="center" vertical="center" wrapText="1"/>
    </xf>
    <xf numFmtId="0" fontId="25" fillId="3" borderId="15" xfId="63" applyFont="1" applyFill="1" applyBorder="1" applyAlignment="1">
      <alignment horizontal="center" vertical="center" wrapText="1"/>
    </xf>
    <xf numFmtId="0" fontId="25" fillId="3" borderId="53" xfId="63" applyFont="1" applyFill="1" applyBorder="1" applyAlignment="1">
      <alignment horizontal="center" vertical="center" wrapText="1"/>
    </xf>
    <xf numFmtId="0" fontId="25" fillId="3" borderId="21" xfId="63" applyFont="1" applyFill="1" applyBorder="1" applyAlignment="1">
      <alignment horizontal="center" vertical="center" wrapText="1"/>
    </xf>
    <xf numFmtId="0" fontId="25" fillId="3" borderId="3" xfId="63" applyFont="1" applyFill="1" applyBorder="1" applyAlignment="1">
      <alignment horizontal="center" vertical="center" wrapText="1"/>
    </xf>
    <xf numFmtId="0" fontId="25" fillId="3" borderId="7" xfId="63" applyFont="1" applyFill="1" applyBorder="1" applyAlignment="1">
      <alignment horizontal="center" vertical="center" wrapText="1"/>
    </xf>
    <xf numFmtId="164" fontId="28" fillId="2" borderId="43" xfId="132" applyNumberFormat="1" applyFont="1" applyFill="1" applyBorder="1" applyAlignment="1">
      <alignment horizontal="center" vertical="center" wrapText="1"/>
    </xf>
    <xf numFmtId="10" fontId="28" fillId="2" borderId="45" xfId="132" applyNumberFormat="1" applyFont="1" applyFill="1" applyBorder="1" applyAlignment="1">
      <alignment horizontal="center" vertical="center" wrapText="1"/>
    </xf>
    <xf numFmtId="0" fontId="25" fillId="3" borderId="51" xfId="63" applyFont="1" applyFill="1" applyBorder="1" applyAlignment="1">
      <alignment horizontal="center" vertical="center" wrapText="1"/>
    </xf>
    <xf numFmtId="0" fontId="25" fillId="3" borderId="32" xfId="63" applyFont="1" applyFill="1" applyBorder="1" applyAlignment="1">
      <alignment horizontal="center" vertical="center"/>
    </xf>
    <xf numFmtId="0" fontId="25" fillId="3" borderId="48" xfId="63" applyFont="1" applyFill="1" applyBorder="1" applyAlignment="1">
      <alignment horizontal="center" vertical="center"/>
    </xf>
    <xf numFmtId="0" fontId="25" fillId="3" borderId="33" xfId="63" applyFont="1" applyFill="1" applyBorder="1" applyAlignment="1">
      <alignment horizontal="center" vertical="center"/>
    </xf>
    <xf numFmtId="0" fontId="25" fillId="3" borderId="49" xfId="63" applyFont="1" applyFill="1" applyBorder="1" applyAlignment="1">
      <alignment horizontal="center" vertical="center" wrapText="1"/>
    </xf>
    <xf numFmtId="0" fontId="25" fillId="3" borderId="50" xfId="63" applyFont="1" applyFill="1" applyBorder="1" applyAlignment="1">
      <alignment horizontal="center" vertical="center" wrapText="1"/>
    </xf>
    <xf numFmtId="164" fontId="28" fillId="2" borderId="43" xfId="19" applyNumberFormat="1" applyFont="1" applyFill="1" applyBorder="1" applyAlignment="1">
      <alignment horizontal="center" vertical="center" wrapText="1"/>
    </xf>
    <xf numFmtId="164" fontId="28" fillId="2" borderId="45" xfId="19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wrapText="1"/>
    </xf>
    <xf numFmtId="0" fontId="53" fillId="2" borderId="2" xfId="0" applyFont="1" applyFill="1" applyBorder="1" applyAlignment="1">
      <alignment horizontal="center" wrapText="1"/>
    </xf>
    <xf numFmtId="0" fontId="53" fillId="2" borderId="3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horizontal="center" wrapText="1"/>
    </xf>
    <xf numFmtId="0" fontId="34" fillId="2" borderId="7" xfId="0" applyFont="1" applyFill="1" applyBorder="1" applyAlignment="1">
      <alignment horizontal="center" wrapText="1"/>
    </xf>
    <xf numFmtId="0" fontId="54" fillId="2" borderId="1" xfId="133" applyFont="1" applyFill="1" applyBorder="1" applyAlignment="1">
      <alignment horizontal="center" vertical="center"/>
    </xf>
    <xf numFmtId="0" fontId="54" fillId="2" borderId="2" xfId="133" applyFont="1" applyFill="1" applyBorder="1" applyAlignment="1">
      <alignment horizontal="center" vertical="center"/>
    </xf>
    <xf numFmtId="0" fontId="54" fillId="2" borderId="3" xfId="133" applyFont="1" applyFill="1" applyBorder="1" applyAlignment="1">
      <alignment horizontal="center" vertical="center"/>
    </xf>
    <xf numFmtId="0" fontId="54" fillId="2" borderId="4" xfId="133" applyFont="1" applyFill="1" applyBorder="1" applyAlignment="1">
      <alignment horizontal="center" vertical="center"/>
    </xf>
    <xf numFmtId="0" fontId="54" fillId="2" borderId="0" xfId="133" applyFont="1" applyFill="1" applyBorder="1" applyAlignment="1">
      <alignment horizontal="center" vertical="center"/>
    </xf>
    <xf numFmtId="0" fontId="54" fillId="2" borderId="5" xfId="133" applyFont="1" applyFill="1" applyBorder="1" applyAlignment="1">
      <alignment horizontal="center" vertical="center"/>
    </xf>
    <xf numFmtId="0" fontId="54" fillId="2" borderId="4" xfId="133" applyFont="1" applyFill="1" applyBorder="1" applyAlignment="1">
      <alignment horizontal="center" vertical="center" wrapText="1"/>
    </xf>
    <xf numFmtId="0" fontId="54" fillId="2" borderId="0" xfId="133" applyFont="1" applyFill="1" applyBorder="1" applyAlignment="1">
      <alignment horizontal="center" vertical="center" wrapText="1"/>
    </xf>
    <xf numFmtId="0" fontId="54" fillId="2" borderId="5" xfId="133" applyFont="1" applyFill="1" applyBorder="1" applyAlignment="1">
      <alignment horizontal="center" vertical="center" wrapText="1"/>
    </xf>
    <xf numFmtId="0" fontId="25" fillId="3" borderId="41" xfId="133" applyFont="1" applyFill="1" applyBorder="1" applyAlignment="1">
      <alignment horizontal="center" vertical="center" wrapText="1"/>
    </xf>
    <xf numFmtId="0" fontId="25" fillId="3" borderId="56" xfId="133" applyFont="1" applyFill="1" applyBorder="1" applyAlignment="1">
      <alignment horizontal="center" vertical="center" wrapText="1"/>
    </xf>
    <xf numFmtId="0" fontId="25" fillId="3" borderId="44" xfId="133" applyFont="1" applyFill="1" applyBorder="1" applyAlignment="1">
      <alignment horizontal="center" vertical="center" wrapText="1"/>
    </xf>
    <xf numFmtId="4" fontId="25" fillId="3" borderId="26" xfId="133" applyNumberFormat="1" applyFont="1" applyFill="1" applyBorder="1" applyAlignment="1">
      <alignment horizontal="center" vertical="center" wrapText="1"/>
    </xf>
    <xf numFmtId="4" fontId="25" fillId="3" borderId="35" xfId="133" applyNumberFormat="1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</cellXfs>
  <cellStyles count="143">
    <cellStyle name="Euro" xfId="12"/>
    <cellStyle name="Euro 2" xfId="13"/>
    <cellStyle name="Euro 3" xfId="14"/>
    <cellStyle name="Euro 4" xfId="113"/>
    <cellStyle name="Euro 5" xfId="117"/>
    <cellStyle name="Euro 6" xfId="129"/>
    <cellStyle name="Euro 7" xfId="118"/>
    <cellStyle name="Hipervínculo" xfId="4" builtinId="8"/>
    <cellStyle name="Millares" xfId="1" builtinId="3"/>
    <cellStyle name="Millares 10" xfId="9"/>
    <cellStyle name="Millares 10 2" xfId="17"/>
    <cellStyle name="Millares 10 3" xfId="18"/>
    <cellStyle name="Millares 10 4" xfId="16"/>
    <cellStyle name="Millares 11" xfId="19"/>
    <cellStyle name="Millares 11 2" xfId="11"/>
    <cellStyle name="Millares 11 3" xfId="20"/>
    <cellStyle name="Millares 13 2" xfId="21"/>
    <cellStyle name="Millares 14" xfId="22"/>
    <cellStyle name="Millares 14 2" xfId="23"/>
    <cellStyle name="Millares 14 3" xfId="24"/>
    <cellStyle name="Millares 15" xfId="25"/>
    <cellStyle name="Millares 15 2" xfId="26"/>
    <cellStyle name="Millares 15 3" xfId="27"/>
    <cellStyle name="Millares 17 2" xfId="28"/>
    <cellStyle name="Millares 2" xfId="15"/>
    <cellStyle name="Millares 2 2" xfId="29"/>
    <cellStyle name="Millares 2 3" xfId="130"/>
    <cellStyle name="Millares 2 4" xfId="134"/>
    <cellStyle name="Millares 3" xfId="114"/>
    <cellStyle name="Millares 3 2" xfId="135"/>
    <cellStyle name="Millares 35 2" xfId="30"/>
    <cellStyle name="Millares 38 2" xfId="31"/>
    <cellStyle name="Millares 4" xfId="131"/>
    <cellStyle name="Millares 41" xfId="32"/>
    <cellStyle name="Millares 45 2" xfId="33"/>
    <cellStyle name="Millares 46 2" xfId="34"/>
    <cellStyle name="Millares 47 2" xfId="35"/>
    <cellStyle name="Millares 48" xfId="36"/>
    <cellStyle name="Millares 5" xfId="142"/>
    <cellStyle name="Millares 53" xfId="37"/>
    <cellStyle name="Millares 59" xfId="38"/>
    <cellStyle name="Millares 61" xfId="39"/>
    <cellStyle name="Millares 62" xfId="40"/>
    <cellStyle name="Millares 65" xfId="41"/>
    <cellStyle name="Millares 66" xfId="119"/>
    <cellStyle name="Millares 68" xfId="120"/>
    <cellStyle name="Millares 70" xfId="121"/>
    <cellStyle name="Millares 71" xfId="122"/>
    <cellStyle name="Millares 9" xfId="42"/>
    <cellStyle name="Millares 9 2" xfId="43"/>
    <cellStyle name="Millares 9 3" xfId="44"/>
    <cellStyle name="Normal" xfId="0" builtinId="0"/>
    <cellStyle name="Normal 10" xfId="7"/>
    <cellStyle name="Normal 10 2" xfId="46"/>
    <cellStyle name="Normal 10 3" xfId="47"/>
    <cellStyle name="Normal 10 4" xfId="45"/>
    <cellStyle name="Normal 103" xfId="48"/>
    <cellStyle name="Normal 104" xfId="49"/>
    <cellStyle name="Normal 105" xfId="50"/>
    <cellStyle name="Normal 106" xfId="51"/>
    <cellStyle name="Normal 107" xfId="52"/>
    <cellStyle name="Normal 108" xfId="53"/>
    <cellStyle name="Normal 109" xfId="123"/>
    <cellStyle name="Normal 11" xfId="54"/>
    <cellStyle name="Normal 11 2" xfId="55"/>
    <cellStyle name="Normal 11 3" xfId="56"/>
    <cellStyle name="Normal 110" xfId="124"/>
    <cellStyle name="Normal 112" xfId="125"/>
    <cellStyle name="Normal 114" xfId="126"/>
    <cellStyle name="Normal 118" xfId="127"/>
    <cellStyle name="Normal 119" xfId="128"/>
    <cellStyle name="Normal 12" xfId="140"/>
    <cellStyle name="Normal 13" xfId="6"/>
    <cellStyle name="Normal 13 2" xfId="58"/>
    <cellStyle name="Normal 13 3" xfId="59"/>
    <cellStyle name="Normal 13 4" xfId="57"/>
    <cellStyle name="Normal 14" xfId="141"/>
    <cellStyle name="Normal 15" xfId="60"/>
    <cellStyle name="Normal 15 2" xfId="61"/>
    <cellStyle name="Normal 15 3" xfId="62"/>
    <cellStyle name="Normal 2" xfId="133"/>
    <cellStyle name="Normal 2 2" xfId="63"/>
    <cellStyle name="Normal 2 3" xfId="8"/>
    <cellStyle name="Normal 21" xfId="3"/>
    <cellStyle name="Normal 22 2" xfId="64"/>
    <cellStyle name="Normal 25" xfId="65"/>
    <cellStyle name="Normal 25 2" xfId="66"/>
    <cellStyle name="Normal 25 3" xfId="67"/>
    <cellStyle name="Normal 26 2" xfId="68"/>
    <cellStyle name="Normal 28" xfId="69"/>
    <cellStyle name="Normal 28 2" xfId="70"/>
    <cellStyle name="Normal 3" xfId="71"/>
    <cellStyle name="Normal 3 2" xfId="72"/>
    <cellStyle name="Normal 3 3" xfId="73"/>
    <cellStyle name="Normal 30" xfId="74"/>
    <cellStyle name="Normal 30 2" xfId="75"/>
    <cellStyle name="Normal 32" xfId="76"/>
    <cellStyle name="Normal 32 2" xfId="77"/>
    <cellStyle name="Normal 4" xfId="5"/>
    <cellStyle name="Normal 4 2" xfId="78"/>
    <cellStyle name="Normal 4 3" xfId="79"/>
    <cellStyle name="Normal 4 4" xfId="10"/>
    <cellStyle name="Normal 49" xfId="80"/>
    <cellStyle name="Normal 49 2" xfId="81"/>
    <cellStyle name="Normal 5" xfId="82"/>
    <cellStyle name="Normal 5 2" xfId="83"/>
    <cellStyle name="Normal 5 3" xfId="84"/>
    <cellStyle name="Normal 5 4" xfId="85"/>
    <cellStyle name="Normal 54 2" xfId="86"/>
    <cellStyle name="Normal 55" xfId="87"/>
    <cellStyle name="Normal 55 2" xfId="88"/>
    <cellStyle name="Normal 56 2" xfId="89"/>
    <cellStyle name="Normal 58 2" xfId="90"/>
    <cellStyle name="Normal 59" xfId="91"/>
    <cellStyle name="Normal 59 2" xfId="92"/>
    <cellStyle name="Normal 6" xfId="138"/>
    <cellStyle name="Normal 61 2" xfId="93"/>
    <cellStyle name="Normal 62" xfId="94"/>
    <cellStyle name="Normal 69 2" xfId="95"/>
    <cellStyle name="Normal 7" xfId="136"/>
    <cellStyle name="Normal 70" xfId="96"/>
    <cellStyle name="Normal 70 2" xfId="97"/>
    <cellStyle name="Normal 71" xfId="98"/>
    <cellStyle name="Normal 71 2" xfId="99"/>
    <cellStyle name="Normal 72 2" xfId="100"/>
    <cellStyle name="Normal 73 2" xfId="101"/>
    <cellStyle name="Normal 74 2" xfId="102"/>
    <cellStyle name="Normal 79" xfId="103"/>
    <cellStyle name="Normal 8" xfId="137"/>
    <cellStyle name="Normal 83" xfId="104"/>
    <cellStyle name="Normal 87" xfId="105"/>
    <cellStyle name="Normal 88" xfId="106"/>
    <cellStyle name="Normal 89" xfId="107"/>
    <cellStyle name="Normal 9" xfId="139"/>
    <cellStyle name="Normal 93" xfId="108"/>
    <cellStyle name="Normal 96" xfId="109"/>
    <cellStyle name="Normal 98" xfId="110"/>
    <cellStyle name="Normal 99" xfId="111"/>
    <cellStyle name="Porcentaje" xfId="2" builtinId="5"/>
    <cellStyle name="Porcentaje 2" xfId="132"/>
    <cellStyle name="Porcentual 2" xfId="116"/>
    <cellStyle name="Porcentual 2 2" xfId="112"/>
    <cellStyle name="Porcentual 2 3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57150</xdr:colOff>
      <xdr:row>3</xdr:row>
      <xdr:rowOff>85725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10" t="5743" r="510" b="1732"/>
        <a:stretch>
          <a:fillRect/>
        </a:stretch>
      </xdr:blipFill>
      <xdr:spPr bwMode="auto">
        <a:xfrm>
          <a:off x="0" y="190500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57150</xdr:colOff>
      <xdr:row>3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10" t="5743" r="510" b="1732"/>
        <a:stretch>
          <a:fillRect/>
        </a:stretch>
      </xdr:blipFill>
      <xdr:spPr bwMode="auto">
        <a:xfrm>
          <a:off x="0" y="190500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956971</xdr:colOff>
      <xdr:row>2</xdr:row>
      <xdr:rowOff>152400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76225"/>
          <a:ext cx="566446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762000</xdr:colOff>
      <xdr:row>2</xdr:row>
      <xdr:rowOff>114300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19075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352425</xdr:colOff>
      <xdr:row>2</xdr:row>
      <xdr:rowOff>200025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76225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</xdr:rowOff>
    </xdr:from>
    <xdr:to>
      <xdr:col>1</xdr:col>
      <xdr:colOff>647700</xdr:colOff>
      <xdr:row>1</xdr:row>
      <xdr:rowOff>693887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00050"/>
          <a:ext cx="647700" cy="68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K19" sqref="K19"/>
    </sheetView>
  </sheetViews>
  <sheetFormatPr baseColWidth="10" defaultRowHeight="15" x14ac:dyDescent="0.25"/>
  <cols>
    <col min="1" max="16384" width="11.42578125" style="3"/>
  </cols>
  <sheetData>
    <row r="1" spans="1:5" x14ac:dyDescent="0.25">
      <c r="A1" s="1"/>
      <c r="B1" s="2"/>
      <c r="C1" s="2"/>
      <c r="D1" s="2"/>
      <c r="E1" s="2"/>
    </row>
    <row r="2" spans="1:5" ht="28.5" x14ac:dyDescent="0.45">
      <c r="A2" s="2"/>
      <c r="B2" s="2"/>
      <c r="C2" s="4" t="s">
        <v>0</v>
      </c>
      <c r="D2" s="2"/>
      <c r="E2" s="2"/>
    </row>
    <row r="3" spans="1:5" ht="18" x14ac:dyDescent="0.25">
      <c r="A3" s="2"/>
      <c r="B3" s="2"/>
      <c r="C3" s="5" t="s">
        <v>1</v>
      </c>
      <c r="D3" s="2"/>
      <c r="E3" s="2"/>
    </row>
    <row r="4" spans="1:5" x14ac:dyDescent="0.25">
      <c r="A4" s="2"/>
      <c r="B4" s="2"/>
      <c r="C4" s="6"/>
      <c r="D4" s="2"/>
      <c r="E4" s="2"/>
    </row>
    <row r="5" spans="1:5" x14ac:dyDescent="0.25">
      <c r="A5" s="2"/>
      <c r="B5" s="2"/>
      <c r="C5" s="7"/>
      <c r="D5" s="2"/>
      <c r="E5" s="2"/>
    </row>
    <row r="6" spans="1:5" x14ac:dyDescent="0.25">
      <c r="A6" s="2"/>
      <c r="B6" s="2"/>
      <c r="C6" s="265" t="s">
        <v>2</v>
      </c>
      <c r="D6" s="2"/>
      <c r="E6" s="2"/>
    </row>
    <row r="7" spans="1:5" x14ac:dyDescent="0.25">
      <c r="A7" s="2"/>
      <c r="B7" s="2"/>
      <c r="C7" s="265" t="s">
        <v>3</v>
      </c>
      <c r="D7" s="2"/>
      <c r="E7" s="2"/>
    </row>
    <row r="8" spans="1:5" x14ac:dyDescent="0.25">
      <c r="A8" s="2"/>
      <c r="B8" s="2"/>
      <c r="C8" s="265" t="s">
        <v>4</v>
      </c>
      <c r="D8" s="2"/>
      <c r="E8" s="2"/>
    </row>
    <row r="9" spans="1:5" x14ac:dyDescent="0.25">
      <c r="A9" s="2"/>
      <c r="B9" s="2"/>
      <c r="C9" s="265" t="s">
        <v>5</v>
      </c>
      <c r="D9" s="2"/>
      <c r="E9" s="2"/>
    </row>
    <row r="10" spans="1:5" x14ac:dyDescent="0.25">
      <c r="A10" s="2"/>
      <c r="B10" s="2"/>
      <c r="C10" s="265" t="s">
        <v>6</v>
      </c>
      <c r="D10" s="2"/>
      <c r="E10" s="2"/>
    </row>
    <row r="11" spans="1:5" x14ac:dyDescent="0.25">
      <c r="A11" s="2"/>
      <c r="B11" s="2"/>
      <c r="C11" s="265" t="s">
        <v>7</v>
      </c>
      <c r="D11" s="2"/>
      <c r="E11" s="2"/>
    </row>
    <row r="12" spans="1:5" x14ac:dyDescent="0.25">
      <c r="A12" s="2"/>
      <c r="B12" s="2"/>
      <c r="C12" s="8" t="s">
        <v>8</v>
      </c>
      <c r="D12" s="2"/>
      <c r="E12" s="2"/>
    </row>
    <row r="13" spans="1:5" x14ac:dyDescent="0.25">
      <c r="A13" s="2"/>
      <c r="B13" s="2"/>
      <c r="C13" s="266" t="s">
        <v>9</v>
      </c>
      <c r="D13" s="2"/>
      <c r="E13" s="2"/>
    </row>
    <row r="14" spans="1:5" x14ac:dyDescent="0.25">
      <c r="A14" s="2"/>
      <c r="B14" s="2"/>
      <c r="C14" s="266" t="s">
        <v>10</v>
      </c>
      <c r="D14" s="2"/>
      <c r="E14" s="2"/>
    </row>
    <row r="15" spans="1:5" x14ac:dyDescent="0.25">
      <c r="A15" s="2"/>
      <c r="B15" s="2"/>
      <c r="C15" s="266" t="s">
        <v>11</v>
      </c>
      <c r="D15" s="2"/>
      <c r="E15" s="2"/>
    </row>
    <row r="16" spans="1:5" x14ac:dyDescent="0.25">
      <c r="A16" s="2"/>
      <c r="B16" s="2"/>
      <c r="C16" s="266" t="s">
        <v>12</v>
      </c>
      <c r="D16" s="2"/>
      <c r="E16" s="2"/>
    </row>
    <row r="17" spans="1:5" x14ac:dyDescent="0.25">
      <c r="A17" s="2"/>
      <c r="B17" s="2"/>
      <c r="C17" s="9"/>
      <c r="D17" s="2"/>
      <c r="E17" s="2"/>
    </row>
  </sheetData>
  <hyperlinks>
    <hyperlink ref="C6" location="'Estado de Situación Financiera'!A1" display="Estado de Situación Financiera"/>
    <hyperlink ref="C7" location="'Edo. de variaciones Hda Pública'!A1" display="Estado de variaciones en la Hacienda Pública"/>
    <hyperlink ref="C8" location="'Edo. de cambios Situación Fin.'!A1" display="Estado de cambios en la Situación Financiera"/>
    <hyperlink ref="C9" location="'Notas Edos. Financieros'!A1" display="Notas a los Estados Financieros"/>
    <hyperlink ref="C10" location="'Estado Analítico del Activo'!A1" display="Estado Analítico del Activo"/>
    <hyperlink ref="C11" location="'Estado Analítico de Ingresos'!A1" display="Estado Analítico de Ingresos"/>
    <hyperlink ref="C13" location="'Analítico ejercicio ppto Admva'!A1" display="Administrativa"/>
    <hyperlink ref="C14" location="'Analítico ejercicio ppto Eco'!A1" display="Economica"/>
    <hyperlink ref="C15" location="'Analítico ejerc. ppto ObjGto'!A1" display="Por Objeto del gasto"/>
    <hyperlink ref="C16" location="'Analítico ejercicio ppto Func'!A1" display="Funcional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8" workbookViewId="0">
      <selection activeCell="O54" sqref="O54"/>
    </sheetView>
  </sheetViews>
  <sheetFormatPr baseColWidth="10" defaultRowHeight="15" x14ac:dyDescent="0.25"/>
  <cols>
    <col min="1" max="1" width="32.5703125" style="3" bestFit="1" customWidth="1"/>
    <col min="2" max="2" width="11.42578125" style="3"/>
    <col min="3" max="3" width="13.42578125" style="3" customWidth="1"/>
    <col min="4" max="4" width="14" style="3" customWidth="1"/>
    <col min="5" max="5" width="15.42578125" style="3" customWidth="1"/>
    <col min="6" max="6" width="13.7109375" style="3" customWidth="1"/>
    <col min="7" max="7" width="11.42578125" style="3"/>
    <col min="8" max="8" width="14.140625" style="3" customWidth="1"/>
    <col min="9" max="16384" width="11.42578125" style="3"/>
  </cols>
  <sheetData>
    <row r="1" spans="1:8" x14ac:dyDescent="0.25">
      <c r="A1" s="396" t="s">
        <v>357</v>
      </c>
      <c r="B1" s="397"/>
      <c r="C1" s="397"/>
      <c r="D1" s="397"/>
      <c r="E1" s="397"/>
      <c r="F1" s="397"/>
      <c r="G1" s="397"/>
      <c r="H1" s="398"/>
    </row>
    <row r="2" spans="1:8" x14ac:dyDescent="0.25">
      <c r="A2" s="399" t="s">
        <v>358</v>
      </c>
      <c r="B2" s="400"/>
      <c r="C2" s="400"/>
      <c r="D2" s="400"/>
      <c r="E2" s="400"/>
      <c r="F2" s="400"/>
      <c r="G2" s="400"/>
      <c r="H2" s="401"/>
    </row>
    <row r="3" spans="1:8" x14ac:dyDescent="0.25">
      <c r="A3" s="402" t="s">
        <v>359</v>
      </c>
      <c r="B3" s="403"/>
      <c r="C3" s="403"/>
      <c r="D3" s="403"/>
      <c r="E3" s="403"/>
      <c r="F3" s="403"/>
      <c r="G3" s="403"/>
      <c r="H3" s="404"/>
    </row>
    <row r="4" spans="1:8" x14ac:dyDescent="0.25">
      <c r="A4" s="402" t="s">
        <v>326</v>
      </c>
      <c r="B4" s="403"/>
      <c r="C4" s="403"/>
      <c r="D4" s="403"/>
      <c r="E4" s="403"/>
      <c r="F4" s="403"/>
      <c r="G4" s="403"/>
      <c r="H4" s="404"/>
    </row>
    <row r="5" spans="1:8" x14ac:dyDescent="0.25">
      <c r="A5" s="402" t="s">
        <v>360</v>
      </c>
      <c r="B5" s="403"/>
      <c r="C5" s="403"/>
      <c r="D5" s="403"/>
      <c r="E5" s="403"/>
      <c r="F5" s="403"/>
      <c r="G5" s="403"/>
      <c r="H5" s="404"/>
    </row>
    <row r="6" spans="1:8" x14ac:dyDescent="0.25">
      <c r="A6" s="405" t="s">
        <v>42</v>
      </c>
      <c r="B6" s="408" t="s">
        <v>361</v>
      </c>
      <c r="C6" s="408"/>
      <c r="D6" s="408"/>
      <c r="E6" s="408"/>
      <c r="F6" s="408"/>
      <c r="G6" s="408"/>
      <c r="H6" s="409" t="s">
        <v>362</v>
      </c>
    </row>
    <row r="7" spans="1:8" ht="38.25" x14ac:dyDescent="0.25">
      <c r="A7" s="406"/>
      <c r="B7" s="246" t="s">
        <v>363</v>
      </c>
      <c r="C7" s="247" t="s">
        <v>364</v>
      </c>
      <c r="D7" s="246" t="s">
        <v>332</v>
      </c>
      <c r="E7" s="246" t="s">
        <v>365</v>
      </c>
      <c r="F7" s="246" t="s">
        <v>333</v>
      </c>
      <c r="G7" s="246" t="s">
        <v>366</v>
      </c>
      <c r="H7" s="409"/>
    </row>
    <row r="8" spans="1:8" x14ac:dyDescent="0.25">
      <c r="A8" s="407"/>
      <c r="B8" s="245">
        <v>1</v>
      </c>
      <c r="C8" s="245">
        <v>2</v>
      </c>
      <c r="D8" s="245" t="s">
        <v>367</v>
      </c>
      <c r="E8" s="245"/>
      <c r="F8" s="245">
        <v>4</v>
      </c>
      <c r="G8" s="245">
        <v>5</v>
      </c>
      <c r="H8" s="240" t="s">
        <v>368</v>
      </c>
    </row>
    <row r="9" spans="1:8" x14ac:dyDescent="0.25">
      <c r="A9" s="243" t="s">
        <v>369</v>
      </c>
      <c r="B9" s="241"/>
      <c r="C9" s="241"/>
      <c r="D9" s="241"/>
      <c r="E9" s="241"/>
      <c r="F9" s="241"/>
      <c r="G9" s="241"/>
      <c r="H9" s="239"/>
    </row>
    <row r="10" spans="1:8" ht="38.25" x14ac:dyDescent="0.25">
      <c r="A10" s="238" t="s">
        <v>370</v>
      </c>
      <c r="B10" s="237">
        <v>397769.56667999999</v>
      </c>
      <c r="C10" s="237">
        <v>2201.6709999999998</v>
      </c>
      <c r="D10" s="237">
        <v>399971.23768000002</v>
      </c>
      <c r="E10" s="237">
        <v>564142.47562000004</v>
      </c>
      <c r="F10" s="237">
        <v>189815.85411000001</v>
      </c>
      <c r="G10" s="237">
        <v>189815.85411000001</v>
      </c>
      <c r="H10" s="236">
        <v>210155.38357000001</v>
      </c>
    </row>
    <row r="11" spans="1:8" ht="38.25" x14ac:dyDescent="0.25">
      <c r="A11" s="238" t="s">
        <v>371</v>
      </c>
      <c r="B11" s="237">
        <v>73613.371680000011</v>
      </c>
      <c r="C11" s="237">
        <v>1491.3</v>
      </c>
      <c r="D11" s="237">
        <v>75104.671680000014</v>
      </c>
      <c r="E11" s="237">
        <v>147991.01925000001</v>
      </c>
      <c r="F11" s="237">
        <v>21934.37284</v>
      </c>
      <c r="G11" s="237">
        <v>21934.37284</v>
      </c>
      <c r="H11" s="236">
        <v>53170.298840000003</v>
      </c>
    </row>
    <row r="12" spans="1:8" ht="25.5" x14ac:dyDescent="0.25">
      <c r="A12" s="238" t="s">
        <v>372</v>
      </c>
      <c r="B12" s="237">
        <v>167120.45456000001</v>
      </c>
      <c r="C12" s="237">
        <v>419.95</v>
      </c>
      <c r="D12" s="237">
        <v>167540.40456</v>
      </c>
      <c r="E12" s="237">
        <v>224440.08916999999</v>
      </c>
      <c r="F12" s="237">
        <v>50691.709569999999</v>
      </c>
      <c r="G12" s="237">
        <v>50665.073189999996</v>
      </c>
      <c r="H12" s="236">
        <v>116848.69499</v>
      </c>
    </row>
    <row r="13" spans="1:8" x14ac:dyDescent="0.25">
      <c r="A13" s="238" t="s">
        <v>373</v>
      </c>
      <c r="B13" s="237">
        <v>140174.33841</v>
      </c>
      <c r="C13" s="237">
        <v>24.79148</v>
      </c>
      <c r="D13" s="237">
        <v>140199.12988999998</v>
      </c>
      <c r="E13" s="237">
        <v>100258.02653</v>
      </c>
      <c r="F13" s="237">
        <v>52920.839260000001</v>
      </c>
      <c r="G13" s="237">
        <v>45090.315630000005</v>
      </c>
      <c r="H13" s="236">
        <v>87278.290629999989</v>
      </c>
    </row>
    <row r="14" spans="1:8" ht="25.5" x14ac:dyDescent="0.25">
      <c r="A14" s="238" t="s">
        <v>374</v>
      </c>
      <c r="B14" s="237">
        <v>333014.71549999999</v>
      </c>
      <c r="C14" s="237">
        <v>44.422699999999999</v>
      </c>
      <c r="D14" s="237">
        <v>333059.13819999999</v>
      </c>
      <c r="E14" s="237">
        <v>482418.81328</v>
      </c>
      <c r="F14" s="237">
        <v>141118.62269999998</v>
      </c>
      <c r="G14" s="237">
        <v>140121.98508000001</v>
      </c>
      <c r="H14" s="236">
        <v>191940.51550000001</v>
      </c>
    </row>
    <row r="15" spans="1:8" ht="25.5" x14ac:dyDescent="0.25">
      <c r="A15" s="238" t="s">
        <v>375</v>
      </c>
      <c r="B15" s="237">
        <v>4503.0487899999998</v>
      </c>
      <c r="C15" s="237">
        <v>0</v>
      </c>
      <c r="D15" s="237">
        <v>4503.0487899999998</v>
      </c>
      <c r="E15" s="237">
        <v>8082.6363100000008</v>
      </c>
      <c r="F15" s="237">
        <v>1522.72</v>
      </c>
      <c r="G15" s="237">
        <v>1522.72</v>
      </c>
      <c r="H15" s="236">
        <v>2980.32879</v>
      </c>
    </row>
    <row r="16" spans="1:8" x14ac:dyDescent="0.25">
      <c r="A16" s="235" t="s">
        <v>376</v>
      </c>
      <c r="B16" s="237"/>
      <c r="C16" s="237"/>
      <c r="D16" s="237"/>
      <c r="E16" s="237"/>
      <c r="F16" s="237"/>
      <c r="G16" s="237"/>
      <c r="H16" s="236"/>
    </row>
    <row r="17" spans="1:8" ht="51" x14ac:dyDescent="0.25">
      <c r="A17" s="238" t="s">
        <v>377</v>
      </c>
      <c r="B17" s="237">
        <v>11016.291080000001</v>
      </c>
      <c r="C17" s="237">
        <v>158.65933999999999</v>
      </c>
      <c r="D17" s="237">
        <v>11174.950419999999</v>
      </c>
      <c r="E17" s="237">
        <v>9095.93397</v>
      </c>
      <c r="F17" s="237">
        <v>3812.4826600000001</v>
      </c>
      <c r="G17" s="237">
        <v>3101.1646600000004</v>
      </c>
      <c r="H17" s="236">
        <v>7362.4677599999995</v>
      </c>
    </row>
    <row r="18" spans="1:8" x14ac:dyDescent="0.25">
      <c r="A18" s="238" t="s">
        <v>378</v>
      </c>
      <c r="B18" s="237">
        <v>12126.369000000001</v>
      </c>
      <c r="C18" s="237">
        <v>948.26562000000001</v>
      </c>
      <c r="D18" s="237">
        <v>13074.634619999999</v>
      </c>
      <c r="E18" s="237">
        <v>10521.26427</v>
      </c>
      <c r="F18" s="237">
        <v>3551.2735899999998</v>
      </c>
      <c r="G18" s="237">
        <v>3233.0515499999997</v>
      </c>
      <c r="H18" s="236">
        <v>9523.36103</v>
      </c>
    </row>
    <row r="19" spans="1:8" ht="51" x14ac:dyDescent="0.25">
      <c r="A19" s="238" t="s">
        <v>379</v>
      </c>
      <c r="B19" s="237">
        <v>10.960889999999999</v>
      </c>
      <c r="C19" s="237">
        <v>0</v>
      </c>
      <c r="D19" s="237">
        <v>10.960889999999999</v>
      </c>
      <c r="E19" s="237">
        <v>0</v>
      </c>
      <c r="F19" s="237">
        <v>0</v>
      </c>
      <c r="G19" s="237">
        <v>0</v>
      </c>
      <c r="H19" s="236">
        <v>10.960889999999999</v>
      </c>
    </row>
    <row r="20" spans="1:8" ht="38.25" x14ac:dyDescent="0.25">
      <c r="A20" s="238" t="s">
        <v>380</v>
      </c>
      <c r="B20" s="237">
        <v>44467.862439999997</v>
      </c>
      <c r="C20" s="237">
        <v>36336.388340000005</v>
      </c>
      <c r="D20" s="237">
        <v>80804.250780000002</v>
      </c>
      <c r="E20" s="237">
        <v>42703.006670000002</v>
      </c>
      <c r="F20" s="237">
        <v>25552.858840000001</v>
      </c>
      <c r="G20" s="237">
        <v>24157.75333</v>
      </c>
      <c r="H20" s="236">
        <v>55251.391939999994</v>
      </c>
    </row>
    <row r="21" spans="1:8" ht="38.25" x14ac:dyDescent="0.25">
      <c r="A21" s="238" t="s">
        <v>381</v>
      </c>
      <c r="B21" s="237">
        <v>4654.6115799999998</v>
      </c>
      <c r="C21" s="237">
        <v>146.94304</v>
      </c>
      <c r="D21" s="237">
        <v>4801.5546199999999</v>
      </c>
      <c r="E21" s="237">
        <v>5894.0646699999998</v>
      </c>
      <c r="F21" s="237">
        <v>1340.0692900000001</v>
      </c>
      <c r="G21" s="237">
        <v>1016.2726600000001</v>
      </c>
      <c r="H21" s="236">
        <v>3461.48533</v>
      </c>
    </row>
    <row r="22" spans="1:8" ht="25.5" x14ac:dyDescent="0.25">
      <c r="A22" s="238" t="s">
        <v>382</v>
      </c>
      <c r="B22" s="237">
        <v>57628.621950000001</v>
      </c>
      <c r="C22" s="237">
        <v>20.878119999999999</v>
      </c>
      <c r="D22" s="237">
        <v>57649.500070000002</v>
      </c>
      <c r="E22" s="237">
        <v>27200.157299999999</v>
      </c>
      <c r="F22" s="237">
        <v>25628.43316</v>
      </c>
      <c r="G22" s="237">
        <v>23472.21415</v>
      </c>
      <c r="H22" s="236">
        <v>32021.066910000001</v>
      </c>
    </row>
    <row r="23" spans="1:8" ht="38.25" x14ac:dyDescent="0.25">
      <c r="A23" s="238" t="s">
        <v>383</v>
      </c>
      <c r="B23" s="237">
        <v>20202.164840000001</v>
      </c>
      <c r="C23" s="237">
        <v>10574.91258</v>
      </c>
      <c r="D23" s="237">
        <v>30777.077420000001</v>
      </c>
      <c r="E23" s="237">
        <v>69705.919160000005</v>
      </c>
      <c r="F23" s="237">
        <v>8710.9894100000001</v>
      </c>
      <c r="G23" s="237">
        <v>8175.5008200000002</v>
      </c>
      <c r="H23" s="236">
        <v>22066.088010000003</v>
      </c>
    </row>
    <row r="24" spans="1:8" ht="25.5" x14ac:dyDescent="0.25">
      <c r="A24" s="238" t="s">
        <v>384</v>
      </c>
      <c r="B24" s="237">
        <v>413.21373999999997</v>
      </c>
      <c r="C24" s="237">
        <v>0</v>
      </c>
      <c r="D24" s="237">
        <v>413.21373999999997</v>
      </c>
      <c r="E24" s="237">
        <v>393.24</v>
      </c>
      <c r="F24" s="237">
        <v>140.94</v>
      </c>
      <c r="G24" s="237">
        <v>140.94</v>
      </c>
      <c r="H24" s="236">
        <v>272.27373999999998</v>
      </c>
    </row>
    <row r="25" spans="1:8" ht="38.25" x14ac:dyDescent="0.25">
      <c r="A25" s="238" t="s">
        <v>385</v>
      </c>
      <c r="B25" s="237">
        <v>28144.488819999999</v>
      </c>
      <c r="C25" s="237">
        <v>422.40355999999997</v>
      </c>
      <c r="D25" s="237">
        <v>28566.892379999998</v>
      </c>
      <c r="E25" s="237">
        <v>13809.036189999995</v>
      </c>
      <c r="F25" s="237">
        <v>5535.7656699999998</v>
      </c>
      <c r="G25" s="237">
        <v>4733.6722</v>
      </c>
      <c r="H25" s="236">
        <v>23031.12671</v>
      </c>
    </row>
    <row r="26" spans="1:8" x14ac:dyDescent="0.25">
      <c r="A26" s="235" t="s">
        <v>386</v>
      </c>
      <c r="B26" s="237"/>
      <c r="C26" s="237"/>
      <c r="D26" s="237"/>
      <c r="E26" s="237"/>
      <c r="F26" s="237"/>
      <c r="G26" s="237"/>
      <c r="H26" s="236"/>
    </row>
    <row r="27" spans="1:8" x14ac:dyDescent="0.25">
      <c r="A27" s="238" t="s">
        <v>387</v>
      </c>
      <c r="B27" s="237">
        <v>110427.60217</v>
      </c>
      <c r="C27" s="237">
        <v>2836.3792100000001</v>
      </c>
      <c r="D27" s="237">
        <v>113263.98138</v>
      </c>
      <c r="E27" s="237">
        <v>115518.78788000002</v>
      </c>
      <c r="F27" s="237">
        <v>61307.643979999993</v>
      </c>
      <c r="G27" s="237">
        <v>26768.94641</v>
      </c>
      <c r="H27" s="236">
        <v>51956.337399999997</v>
      </c>
    </row>
    <row r="28" spans="1:8" ht="25.5" x14ac:dyDescent="0.25">
      <c r="A28" s="238" t="s">
        <v>388</v>
      </c>
      <c r="B28" s="237">
        <v>49225.383369999996</v>
      </c>
      <c r="C28" s="237">
        <v>587.22856999999999</v>
      </c>
      <c r="D28" s="237">
        <v>49812.611939999995</v>
      </c>
      <c r="E28" s="237">
        <v>106907.86866000001</v>
      </c>
      <c r="F28" s="237">
        <v>24301.176190000002</v>
      </c>
      <c r="G28" s="237">
        <v>23303.196059999998</v>
      </c>
      <c r="H28" s="236">
        <v>25511.435749999997</v>
      </c>
    </row>
    <row r="29" spans="1:8" ht="38.25" x14ac:dyDescent="0.25">
      <c r="A29" s="238" t="s">
        <v>389</v>
      </c>
      <c r="B29" s="237">
        <v>50440.523630000003</v>
      </c>
      <c r="C29" s="237">
        <v>21858.46012</v>
      </c>
      <c r="D29" s="237">
        <v>72298.983749999999</v>
      </c>
      <c r="E29" s="237">
        <v>176364.59166000001</v>
      </c>
      <c r="F29" s="237">
        <v>21059.614859999998</v>
      </c>
      <c r="G29" s="237">
        <v>17477.264829999996</v>
      </c>
      <c r="H29" s="236">
        <v>51239.368889999998</v>
      </c>
    </row>
    <row r="30" spans="1:8" ht="25.5" x14ac:dyDescent="0.25">
      <c r="A30" s="238" t="s">
        <v>390</v>
      </c>
      <c r="B30" s="237">
        <v>29062.67022</v>
      </c>
      <c r="C30" s="237">
        <v>0</v>
      </c>
      <c r="D30" s="237">
        <v>29062.67022</v>
      </c>
      <c r="E30" s="237">
        <v>52397.18391</v>
      </c>
      <c r="F30" s="237">
        <v>15733.045310000001</v>
      </c>
      <c r="G30" s="237">
        <v>15733.837019999999</v>
      </c>
      <c r="H30" s="236">
        <v>13329.624909999999</v>
      </c>
    </row>
    <row r="31" spans="1:8" ht="51" x14ac:dyDescent="0.25">
      <c r="A31" s="238" t="s">
        <v>391</v>
      </c>
      <c r="B31" s="237">
        <v>261839.01741999999</v>
      </c>
      <c r="C31" s="237">
        <v>44050.150670000003</v>
      </c>
      <c r="D31" s="237">
        <v>305889.16808999999</v>
      </c>
      <c r="E31" s="237">
        <v>528313.04348999984</v>
      </c>
      <c r="F31" s="237">
        <v>111518.37413</v>
      </c>
      <c r="G31" s="237">
        <v>100369.8075</v>
      </c>
      <c r="H31" s="236">
        <v>194370.79395999998</v>
      </c>
    </row>
    <row r="32" spans="1:8" ht="38.25" x14ac:dyDescent="0.25">
      <c r="A32" s="238" t="s">
        <v>392</v>
      </c>
      <c r="B32" s="237">
        <v>12391.89769</v>
      </c>
      <c r="C32" s="237">
        <v>15.474399999999999</v>
      </c>
      <c r="D32" s="237">
        <v>12407.372090000001</v>
      </c>
      <c r="E32" s="237">
        <v>6235.8183600000002</v>
      </c>
      <c r="F32" s="237">
        <v>3506.6802900000002</v>
      </c>
      <c r="G32" s="237">
        <v>3185.7762900000002</v>
      </c>
      <c r="H32" s="236">
        <v>8900.6918000000005</v>
      </c>
    </row>
    <row r="33" spans="1:8" ht="25.5" x14ac:dyDescent="0.25">
      <c r="A33" s="238" t="s">
        <v>393</v>
      </c>
      <c r="B33" s="237">
        <v>1082.8918100000001</v>
      </c>
      <c r="C33" s="237">
        <v>84.524000000000001</v>
      </c>
      <c r="D33" s="237">
        <v>1167.41581</v>
      </c>
      <c r="E33" s="237">
        <v>597.67810000000009</v>
      </c>
      <c r="F33" s="237">
        <v>536.02811999999994</v>
      </c>
      <c r="G33" s="237">
        <v>535.65156000000002</v>
      </c>
      <c r="H33" s="236">
        <v>631.38769000000002</v>
      </c>
    </row>
    <row r="34" spans="1:8" x14ac:dyDescent="0.25">
      <c r="A34" s="238" t="s">
        <v>394</v>
      </c>
      <c r="B34" s="237">
        <v>11308.792310000001</v>
      </c>
      <c r="C34" s="237">
        <v>482.67399999999998</v>
      </c>
      <c r="D34" s="237">
        <v>11791.46631</v>
      </c>
      <c r="E34" s="237">
        <v>13445.92705</v>
      </c>
      <c r="F34" s="237">
        <v>2279.5740699999997</v>
      </c>
      <c r="G34" s="237">
        <v>2237.2154300000002</v>
      </c>
      <c r="H34" s="236">
        <v>9511.892240000001</v>
      </c>
    </row>
    <row r="35" spans="1:8" ht="25.5" x14ac:dyDescent="0.25">
      <c r="A35" s="238" t="s">
        <v>395</v>
      </c>
      <c r="B35" s="237">
        <v>45507.917439999997</v>
      </c>
      <c r="C35" s="237">
        <v>447.5641</v>
      </c>
      <c r="D35" s="237">
        <v>45955.481540000001</v>
      </c>
      <c r="E35" s="237">
        <v>19103.349220000004</v>
      </c>
      <c r="F35" s="237">
        <v>14415.776099999999</v>
      </c>
      <c r="G35" s="237">
        <v>14414.426099999999</v>
      </c>
      <c r="H35" s="236">
        <v>31539.705439999998</v>
      </c>
    </row>
    <row r="36" spans="1:8" ht="38.25" x14ac:dyDescent="0.25">
      <c r="A36" s="243" t="s">
        <v>396</v>
      </c>
      <c r="B36" s="237"/>
      <c r="C36" s="237"/>
      <c r="D36" s="237"/>
      <c r="E36" s="237"/>
      <c r="F36" s="237"/>
      <c r="G36" s="237"/>
      <c r="H36" s="236"/>
    </row>
    <row r="37" spans="1:8" ht="38.25" x14ac:dyDescent="0.25">
      <c r="A37" s="238" t="s">
        <v>397</v>
      </c>
      <c r="B37" s="237">
        <v>41412.315539999996</v>
      </c>
      <c r="C37" s="237">
        <v>-1672.05584</v>
      </c>
      <c r="D37" s="237">
        <v>39740.259699999995</v>
      </c>
      <c r="E37" s="237">
        <v>67413.602849999996</v>
      </c>
      <c r="F37" s="237">
        <v>26348.71443</v>
      </c>
      <c r="G37" s="237">
        <v>26348.71443</v>
      </c>
      <c r="H37" s="236">
        <v>13391.545269999995</v>
      </c>
    </row>
    <row r="38" spans="1:8" x14ac:dyDescent="0.25">
      <c r="A38" s="234" t="s">
        <v>398</v>
      </c>
      <c r="B38" s="237">
        <v>31.89</v>
      </c>
      <c r="C38" s="237">
        <v>0</v>
      </c>
      <c r="D38" s="237">
        <v>31.89</v>
      </c>
      <c r="E38" s="237">
        <v>0</v>
      </c>
      <c r="F38" s="237">
        <v>0</v>
      </c>
      <c r="G38" s="237">
        <v>0</v>
      </c>
      <c r="H38" s="236">
        <v>31.89</v>
      </c>
    </row>
    <row r="39" spans="1:8" x14ac:dyDescent="0.25">
      <c r="A39" s="238" t="s">
        <v>399</v>
      </c>
      <c r="B39" s="237">
        <v>57029.682569999997</v>
      </c>
      <c r="C39" s="237">
        <v>151.65383</v>
      </c>
      <c r="D39" s="237">
        <v>57181.3364</v>
      </c>
      <c r="E39" s="237">
        <v>95361.300739999991</v>
      </c>
      <c r="F39" s="237">
        <v>10576.415230000001</v>
      </c>
      <c r="G39" s="237">
        <v>8535.429619999999</v>
      </c>
      <c r="H39" s="236">
        <v>46604.921170000001</v>
      </c>
    </row>
    <row r="40" spans="1:8" ht="45" x14ac:dyDescent="0.25">
      <c r="A40" s="233" t="s">
        <v>400</v>
      </c>
      <c r="B40" s="237">
        <v>10000</v>
      </c>
      <c r="C40" s="237">
        <v>0</v>
      </c>
      <c r="D40" s="237">
        <v>10000</v>
      </c>
      <c r="E40" s="237">
        <v>0</v>
      </c>
      <c r="F40" s="237">
        <v>0</v>
      </c>
      <c r="G40" s="237">
        <v>0</v>
      </c>
      <c r="H40" s="236">
        <v>10000</v>
      </c>
    </row>
    <row r="41" spans="1:8" ht="25.5" x14ac:dyDescent="0.25">
      <c r="A41" s="235" t="s">
        <v>401</v>
      </c>
      <c r="B41" s="237"/>
      <c r="C41" s="237"/>
      <c r="D41" s="237"/>
      <c r="E41" s="237"/>
      <c r="F41" s="237"/>
      <c r="G41" s="237"/>
      <c r="H41" s="236"/>
    </row>
    <row r="42" spans="1:8" ht="25.5" x14ac:dyDescent="0.25">
      <c r="A42" s="238" t="s">
        <v>402</v>
      </c>
      <c r="B42" s="237">
        <v>34494.661999999997</v>
      </c>
      <c r="C42" s="237">
        <v>7790.71821</v>
      </c>
      <c r="D42" s="237">
        <v>42285.380210000003</v>
      </c>
      <c r="E42" s="237">
        <v>80886.221350000007</v>
      </c>
      <c r="F42" s="237">
        <v>2265.8497499999999</v>
      </c>
      <c r="G42" s="237">
        <v>2039.34773</v>
      </c>
      <c r="H42" s="236">
        <v>40019.530460000002</v>
      </c>
    </row>
    <row r="43" spans="1:8" ht="38.25" x14ac:dyDescent="0.25">
      <c r="A43" s="238" t="s">
        <v>403</v>
      </c>
      <c r="B43" s="237">
        <v>6000</v>
      </c>
      <c r="C43" s="237">
        <v>10439.723330000001</v>
      </c>
      <c r="D43" s="237">
        <v>16439.723330000001</v>
      </c>
      <c r="E43" s="237">
        <v>12986.428049999999</v>
      </c>
      <c r="F43" s="237">
        <v>7818.4642300000005</v>
      </c>
      <c r="G43" s="237">
        <v>7651.8866500000004</v>
      </c>
      <c r="H43" s="236">
        <v>8621.2590999999993</v>
      </c>
    </row>
    <row r="44" spans="1:8" ht="25.5" x14ac:dyDescent="0.25">
      <c r="A44" s="238" t="s">
        <v>404</v>
      </c>
      <c r="B44" s="237">
        <v>0</v>
      </c>
      <c r="C44" s="237">
        <v>0</v>
      </c>
      <c r="D44" s="237">
        <v>0</v>
      </c>
      <c r="E44" s="237">
        <v>89.209980000000016</v>
      </c>
      <c r="F44" s="237">
        <v>42.759980000000006</v>
      </c>
      <c r="G44" s="237">
        <v>42.759980000000006</v>
      </c>
      <c r="H44" s="236">
        <v>-42.759980000000006</v>
      </c>
    </row>
    <row r="45" spans="1:8" ht="25.5" x14ac:dyDescent="0.25">
      <c r="A45" s="238" t="s">
        <v>405</v>
      </c>
      <c r="B45" s="237">
        <v>3581.3836900000001</v>
      </c>
      <c r="C45" s="237">
        <v>23265.4673</v>
      </c>
      <c r="D45" s="237">
        <v>26846.850990000003</v>
      </c>
      <c r="E45" s="237">
        <v>77109.592119999987</v>
      </c>
      <c r="F45" s="237">
        <v>4883.8002800000004</v>
      </c>
      <c r="G45" s="237">
        <v>4883.8002800000004</v>
      </c>
      <c r="H45" s="236">
        <v>21963.05071</v>
      </c>
    </row>
    <row r="46" spans="1:8" ht="25.5" x14ac:dyDescent="0.25">
      <c r="A46" s="238" t="s">
        <v>406</v>
      </c>
      <c r="B46" s="237">
        <v>5000</v>
      </c>
      <c r="C46" s="237">
        <v>0</v>
      </c>
      <c r="D46" s="237">
        <v>5000</v>
      </c>
      <c r="E46" s="237">
        <v>50144.480000000003</v>
      </c>
      <c r="F46" s="237">
        <v>0</v>
      </c>
      <c r="G46" s="237">
        <v>0</v>
      </c>
      <c r="H46" s="236">
        <v>5000</v>
      </c>
    </row>
    <row r="47" spans="1:8" ht="25.5" x14ac:dyDescent="0.25">
      <c r="A47" s="238" t="s">
        <v>407</v>
      </c>
      <c r="B47" s="237">
        <v>893.2</v>
      </c>
      <c r="C47" s="237">
        <v>58754.644100000005</v>
      </c>
      <c r="D47" s="237">
        <v>59647.844100000002</v>
      </c>
      <c r="E47" s="237">
        <v>204838.27725999997</v>
      </c>
      <c r="F47" s="237">
        <v>7300.8018700000002</v>
      </c>
      <c r="G47" s="237">
        <v>6330.5572599999996</v>
      </c>
      <c r="H47" s="236">
        <v>52347.042230000006</v>
      </c>
    </row>
    <row r="48" spans="1:8" x14ac:dyDescent="0.25">
      <c r="A48" s="238" t="s">
        <v>408</v>
      </c>
      <c r="B48" s="237">
        <v>0</v>
      </c>
      <c r="C48" s="237">
        <v>782.73874999999998</v>
      </c>
      <c r="D48" s="237">
        <v>782.73874999999998</v>
      </c>
      <c r="E48" s="237">
        <v>782.73874999999998</v>
      </c>
      <c r="F48" s="237">
        <v>0</v>
      </c>
      <c r="G48" s="237">
        <v>0</v>
      </c>
      <c r="H48" s="236">
        <v>782.73874999999998</v>
      </c>
    </row>
    <row r="49" spans="1:8" x14ac:dyDescent="0.25">
      <c r="A49" s="238" t="s">
        <v>409</v>
      </c>
      <c r="B49" s="237">
        <v>774.88</v>
      </c>
      <c r="C49" s="237">
        <v>37690</v>
      </c>
      <c r="D49" s="237">
        <v>38464.879999999997</v>
      </c>
      <c r="E49" s="237">
        <v>132243.10889</v>
      </c>
      <c r="F49" s="237">
        <v>1016.68432</v>
      </c>
      <c r="G49" s="237">
        <v>1016.68432</v>
      </c>
      <c r="H49" s="236">
        <v>37448.195679999997</v>
      </c>
    </row>
    <row r="50" spans="1:8" x14ac:dyDescent="0.25">
      <c r="A50" s="243" t="s">
        <v>410</v>
      </c>
      <c r="B50" s="237"/>
      <c r="C50" s="237"/>
      <c r="D50" s="237"/>
      <c r="E50" s="237"/>
      <c r="F50" s="237"/>
      <c r="G50" s="237"/>
      <c r="H50" s="236"/>
    </row>
    <row r="51" spans="1:8" ht="25.5" x14ac:dyDescent="0.25">
      <c r="A51" s="238" t="s">
        <v>411</v>
      </c>
      <c r="B51" s="237">
        <v>502849.66536000004</v>
      </c>
      <c r="C51" s="237">
        <v>434324.36562</v>
      </c>
      <c r="D51" s="237">
        <v>937174.03098000004</v>
      </c>
      <c r="E51" s="237">
        <v>721591.35378999996</v>
      </c>
      <c r="F51" s="237">
        <v>182401.85245999999</v>
      </c>
      <c r="G51" s="237">
        <v>179803.50734000001</v>
      </c>
      <c r="H51" s="236">
        <v>754772.17851999996</v>
      </c>
    </row>
    <row r="52" spans="1:8" ht="25.5" x14ac:dyDescent="0.25">
      <c r="A52" s="238" t="s">
        <v>412</v>
      </c>
      <c r="B52" s="237">
        <v>83347</v>
      </c>
      <c r="C52" s="237">
        <v>-41944.502649999995</v>
      </c>
      <c r="D52" s="237">
        <v>41402.497350000005</v>
      </c>
      <c r="E52" s="237">
        <v>25249.910780000002</v>
      </c>
      <c r="F52" s="237">
        <v>5448.3592199999994</v>
      </c>
      <c r="G52" s="237">
        <v>5448.3607400000001</v>
      </c>
      <c r="H52" s="236">
        <v>35954.138129999999</v>
      </c>
    </row>
    <row r="53" spans="1:8" x14ac:dyDescent="0.25">
      <c r="A53" s="235" t="s">
        <v>413</v>
      </c>
      <c r="B53" s="237"/>
      <c r="C53" s="237"/>
      <c r="D53" s="237"/>
      <c r="E53" s="237"/>
      <c r="F53" s="237"/>
      <c r="G53" s="237"/>
      <c r="H53" s="236"/>
    </row>
    <row r="54" spans="1:8" ht="25.5" x14ac:dyDescent="0.25">
      <c r="A54" s="238" t="s">
        <v>414</v>
      </c>
      <c r="B54" s="237">
        <v>279094.42</v>
      </c>
      <c r="C54" s="237">
        <v>0</v>
      </c>
      <c r="D54" s="237">
        <v>279094.42</v>
      </c>
      <c r="E54" s="237">
        <v>922775.29744999995</v>
      </c>
      <c r="F54" s="237">
        <v>171338.02108999999</v>
      </c>
      <c r="G54" s="237">
        <v>171338.02108999999</v>
      </c>
      <c r="H54" s="236">
        <v>107756.39891</v>
      </c>
    </row>
    <row r="55" spans="1:8" ht="25.5" x14ac:dyDescent="0.25">
      <c r="A55" s="238" t="s">
        <v>415</v>
      </c>
      <c r="B55" s="237">
        <v>9814.1460000000006</v>
      </c>
      <c r="C55" s="237">
        <v>0</v>
      </c>
      <c r="D55" s="237">
        <v>9814.1460000000006</v>
      </c>
      <c r="E55" s="237">
        <v>17073.953819999999</v>
      </c>
      <c r="F55" s="237">
        <v>5825.3291100000006</v>
      </c>
      <c r="G55" s="237">
        <v>5825.3291100000006</v>
      </c>
      <c r="H55" s="236">
        <v>3988.8168899999996</v>
      </c>
    </row>
    <row r="56" spans="1:8" ht="15.75" thickBot="1" x14ac:dyDescent="0.3">
      <c r="A56" s="242" t="s">
        <v>416</v>
      </c>
      <c r="B56" s="232">
        <v>2900470.0211800002</v>
      </c>
      <c r="C56" s="232">
        <v>652735.79350000003</v>
      </c>
      <c r="D56" s="232">
        <v>3553205.8146799994</v>
      </c>
      <c r="E56" s="232">
        <v>5134085.4065500004</v>
      </c>
      <c r="F56" s="232">
        <v>1212201.8961199999</v>
      </c>
      <c r="G56" s="232">
        <v>1140471.4099700002</v>
      </c>
      <c r="H56" s="231">
        <v>2341003.9185599992</v>
      </c>
    </row>
  </sheetData>
  <mergeCells count="8">
    <mergeCell ref="A1:H1"/>
    <mergeCell ref="A2:H2"/>
    <mergeCell ref="A3:H3"/>
    <mergeCell ref="A4:H4"/>
    <mergeCell ref="A6:A8"/>
    <mergeCell ref="B6:G6"/>
    <mergeCell ref="H6:H7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workbookViewId="0">
      <selection activeCell="A5" sqref="A5:B7"/>
    </sheetView>
  </sheetViews>
  <sheetFormatPr baseColWidth="10" defaultRowHeight="15" x14ac:dyDescent="0.25"/>
  <cols>
    <col min="1" max="1" width="11.42578125" style="3"/>
    <col min="2" max="2" width="20.42578125" style="3" customWidth="1"/>
    <col min="3" max="16384" width="11.42578125" style="3"/>
  </cols>
  <sheetData>
    <row r="1" spans="1:8" ht="21" x14ac:dyDescent="0.35">
      <c r="A1" s="384" t="s">
        <v>209</v>
      </c>
      <c r="B1" s="385"/>
      <c r="C1" s="385"/>
      <c r="D1" s="385"/>
      <c r="E1" s="385"/>
      <c r="F1" s="385"/>
      <c r="G1" s="385"/>
      <c r="H1" s="386"/>
    </row>
    <row r="2" spans="1:8" ht="18.75" x14ac:dyDescent="0.3">
      <c r="A2" s="387" t="s">
        <v>417</v>
      </c>
      <c r="B2" s="388"/>
      <c r="C2" s="388"/>
      <c r="D2" s="388"/>
      <c r="E2" s="388"/>
      <c r="F2" s="388"/>
      <c r="G2" s="388"/>
      <c r="H2" s="389"/>
    </row>
    <row r="3" spans="1:8" ht="18.75" x14ac:dyDescent="0.3">
      <c r="A3" s="387" t="s">
        <v>456</v>
      </c>
      <c r="B3" s="388"/>
      <c r="C3" s="388"/>
      <c r="D3" s="388"/>
      <c r="E3" s="388"/>
      <c r="F3" s="388"/>
      <c r="G3" s="388"/>
      <c r="H3" s="389"/>
    </row>
    <row r="4" spans="1:8" ht="18.75" x14ac:dyDescent="0.3">
      <c r="A4" s="387" t="s">
        <v>457</v>
      </c>
      <c r="B4" s="388"/>
      <c r="C4" s="388"/>
      <c r="D4" s="388"/>
      <c r="E4" s="388"/>
      <c r="F4" s="388"/>
      <c r="G4" s="388"/>
      <c r="H4" s="389"/>
    </row>
    <row r="5" spans="1:8" x14ac:dyDescent="0.25">
      <c r="A5" s="410" t="s">
        <v>42</v>
      </c>
      <c r="B5" s="411"/>
      <c r="C5" s="416" t="s">
        <v>361</v>
      </c>
      <c r="D5" s="416"/>
      <c r="E5" s="416"/>
      <c r="F5" s="416"/>
      <c r="G5" s="416"/>
      <c r="H5" s="417" t="s">
        <v>362</v>
      </c>
    </row>
    <row r="6" spans="1:8" ht="45" x14ac:dyDescent="0.25">
      <c r="A6" s="412"/>
      <c r="B6" s="413"/>
      <c r="C6" s="256" t="s">
        <v>420</v>
      </c>
      <c r="D6" s="257" t="s">
        <v>421</v>
      </c>
      <c r="E6" s="256" t="s">
        <v>422</v>
      </c>
      <c r="F6" s="256" t="s">
        <v>423</v>
      </c>
      <c r="G6" s="256" t="s">
        <v>366</v>
      </c>
      <c r="H6" s="417"/>
    </row>
    <row r="7" spans="1:8" x14ac:dyDescent="0.25">
      <c r="A7" s="414"/>
      <c r="B7" s="415"/>
      <c r="C7" s="258">
        <v>1</v>
      </c>
      <c r="D7" s="258">
        <v>2</v>
      </c>
      <c r="E7" s="258" t="s">
        <v>367</v>
      </c>
      <c r="F7" s="258">
        <v>4</v>
      </c>
      <c r="G7" s="258">
        <v>5</v>
      </c>
      <c r="H7" s="259" t="s">
        <v>368</v>
      </c>
    </row>
    <row r="8" spans="1:8" x14ac:dyDescent="0.25">
      <c r="A8" s="105" t="s">
        <v>458</v>
      </c>
      <c r="B8" s="110"/>
      <c r="C8" s="142"/>
      <c r="D8" s="142"/>
      <c r="E8" s="142"/>
      <c r="F8" s="142"/>
      <c r="G8" s="142"/>
      <c r="H8" s="194"/>
    </row>
    <row r="9" spans="1:8" x14ac:dyDescent="0.25">
      <c r="A9" s="105"/>
      <c r="B9" s="110" t="s">
        <v>459</v>
      </c>
      <c r="C9" s="142">
        <v>13829.24467</v>
      </c>
      <c r="D9" s="142">
        <v>4.3499999999999996</v>
      </c>
      <c r="E9" s="142">
        <v>13833.59467</v>
      </c>
      <c r="F9" s="142">
        <v>5495.9671500000004</v>
      </c>
      <c r="G9" s="142">
        <v>5398.8367300000009</v>
      </c>
      <c r="H9" s="194">
        <v>8337.62752</v>
      </c>
    </row>
    <row r="10" spans="1:8" x14ac:dyDescent="0.25">
      <c r="A10" s="105"/>
      <c r="B10" s="110" t="s">
        <v>460</v>
      </c>
      <c r="C10" s="142">
        <v>7936.9234400000005</v>
      </c>
      <c r="D10" s="142">
        <v>50.163539999999998</v>
      </c>
      <c r="E10" s="142">
        <v>7987.08698</v>
      </c>
      <c r="F10" s="142">
        <v>3254.8837200000003</v>
      </c>
      <c r="G10" s="142">
        <v>3198.4464600000001</v>
      </c>
      <c r="H10" s="194">
        <v>4732.2032600000002</v>
      </c>
    </row>
    <row r="11" spans="1:8" ht="30" x14ac:dyDescent="0.25">
      <c r="A11" s="105"/>
      <c r="B11" s="110" t="s">
        <v>461</v>
      </c>
      <c r="C11" s="142">
        <v>165076.53253</v>
      </c>
      <c r="D11" s="142">
        <v>15005.718140000001</v>
      </c>
      <c r="E11" s="142">
        <v>180082.25066999998</v>
      </c>
      <c r="F11" s="142">
        <v>75541.856819999986</v>
      </c>
      <c r="G11" s="142">
        <v>72941.456999999995</v>
      </c>
      <c r="H11" s="194">
        <v>104540.39384999999</v>
      </c>
    </row>
    <row r="12" spans="1:8" ht="30" x14ac:dyDescent="0.25">
      <c r="A12" s="105"/>
      <c r="B12" s="110" t="s">
        <v>462</v>
      </c>
      <c r="C12" s="142">
        <v>105377.59758</v>
      </c>
      <c r="D12" s="142">
        <v>2809.2692700000002</v>
      </c>
      <c r="E12" s="142">
        <v>108186.86684999999</v>
      </c>
      <c r="F12" s="142">
        <v>42531.620270000007</v>
      </c>
      <c r="G12" s="142">
        <v>42323.783020000003</v>
      </c>
      <c r="H12" s="194">
        <v>65655.246579999992</v>
      </c>
    </row>
    <row r="13" spans="1:8" ht="45" x14ac:dyDescent="0.25">
      <c r="A13" s="105"/>
      <c r="B13" s="110" t="s">
        <v>463</v>
      </c>
      <c r="C13" s="142">
        <v>424569.26156000001</v>
      </c>
      <c r="D13" s="142">
        <v>112084.29918</v>
      </c>
      <c r="E13" s="142">
        <v>536653.56073999999</v>
      </c>
      <c r="F13" s="142">
        <v>173548.56036999999</v>
      </c>
      <c r="G13" s="142">
        <v>168497.41891000001</v>
      </c>
      <c r="H13" s="194">
        <v>363105.00037000002</v>
      </c>
    </row>
    <row r="14" spans="1:8" ht="30" x14ac:dyDescent="0.25">
      <c r="A14" s="105"/>
      <c r="B14" s="110" t="s">
        <v>192</v>
      </c>
      <c r="C14" s="142">
        <v>262808.11680000002</v>
      </c>
      <c r="D14" s="142">
        <v>1609.3225199999999</v>
      </c>
      <c r="E14" s="142">
        <v>264417.43932</v>
      </c>
      <c r="F14" s="142">
        <v>92070.328670000003</v>
      </c>
      <c r="G14" s="142">
        <v>83002.680980000005</v>
      </c>
      <c r="H14" s="194">
        <v>172347.11065000002</v>
      </c>
    </row>
    <row r="15" spans="1:8" x14ac:dyDescent="0.25">
      <c r="A15" s="105"/>
      <c r="B15" s="110"/>
      <c r="C15" s="142"/>
      <c r="D15" s="142"/>
      <c r="E15" s="142"/>
      <c r="F15" s="142"/>
      <c r="G15" s="142"/>
      <c r="H15" s="194"/>
    </row>
    <row r="16" spans="1:8" x14ac:dyDescent="0.25">
      <c r="A16" s="105" t="s">
        <v>464</v>
      </c>
      <c r="B16" s="110"/>
      <c r="C16" s="142"/>
      <c r="D16" s="142"/>
      <c r="E16" s="142"/>
      <c r="F16" s="142"/>
      <c r="G16" s="142"/>
      <c r="H16" s="194"/>
    </row>
    <row r="17" spans="1:8" x14ac:dyDescent="0.25">
      <c r="A17" s="105"/>
      <c r="B17" s="110" t="s">
        <v>465</v>
      </c>
      <c r="C17" s="142">
        <v>116084.1159</v>
      </c>
      <c r="D17" s="142">
        <v>28564.85614</v>
      </c>
      <c r="E17" s="142">
        <v>144648.97203999999</v>
      </c>
      <c r="F17" s="142">
        <v>39911.645670000005</v>
      </c>
      <c r="G17" s="142">
        <v>36527.659</v>
      </c>
      <c r="H17" s="194">
        <v>104737.32637000001</v>
      </c>
    </row>
    <row r="18" spans="1:8" ht="30" x14ac:dyDescent="0.25">
      <c r="A18" s="105"/>
      <c r="B18" s="110" t="s">
        <v>466</v>
      </c>
      <c r="C18" s="142">
        <v>854342.75465999998</v>
      </c>
      <c r="D18" s="142">
        <v>437347.46389000001</v>
      </c>
      <c r="E18" s="142">
        <v>1291690.2185499999</v>
      </c>
      <c r="F18" s="142">
        <v>387058.74023</v>
      </c>
      <c r="G18" s="142">
        <v>340626.73149999999</v>
      </c>
      <c r="H18" s="194">
        <v>904631.47831999999</v>
      </c>
    </row>
    <row r="19" spans="1:8" x14ac:dyDescent="0.25">
      <c r="A19" s="105"/>
      <c r="B19" s="110" t="s">
        <v>467</v>
      </c>
      <c r="C19" s="142">
        <v>3405.88292</v>
      </c>
      <c r="D19" s="142">
        <v>0</v>
      </c>
      <c r="E19" s="142">
        <v>3405.88292</v>
      </c>
      <c r="F19" s="142">
        <v>1125.8381100000001</v>
      </c>
      <c r="G19" s="142">
        <v>1112.4173500000002</v>
      </c>
      <c r="H19" s="194">
        <v>2280.0448099999999</v>
      </c>
    </row>
    <row r="20" spans="1:8" ht="60" x14ac:dyDescent="0.25">
      <c r="A20" s="105"/>
      <c r="B20" s="110" t="s">
        <v>468</v>
      </c>
      <c r="C20" s="142">
        <v>289600.15643999999</v>
      </c>
      <c r="D20" s="142">
        <v>38591.831229999996</v>
      </c>
      <c r="E20" s="142">
        <v>328191.98767</v>
      </c>
      <c r="F20" s="142">
        <v>61463.849049999997</v>
      </c>
      <c r="G20" s="142">
        <v>59419.632899999997</v>
      </c>
      <c r="H20" s="194">
        <v>266728.13861999998</v>
      </c>
    </row>
    <row r="21" spans="1:8" x14ac:dyDescent="0.25">
      <c r="A21" s="105"/>
      <c r="B21" s="110" t="s">
        <v>469</v>
      </c>
      <c r="C21" s="142">
        <v>7252.8042000000005</v>
      </c>
      <c r="D21" s="142">
        <v>668.33494999999994</v>
      </c>
      <c r="E21" s="142">
        <v>7921.13915</v>
      </c>
      <c r="F21" s="142">
        <v>2891.44119</v>
      </c>
      <c r="G21" s="142">
        <v>2714.63337</v>
      </c>
      <c r="H21" s="194">
        <v>5029.6979599999995</v>
      </c>
    </row>
    <row r="22" spans="1:8" x14ac:dyDescent="0.25">
      <c r="A22" s="105"/>
      <c r="B22" s="110" t="s">
        <v>470</v>
      </c>
      <c r="C22" s="142">
        <v>234097.87578999999</v>
      </c>
      <c r="D22" s="142">
        <v>16666.057000000001</v>
      </c>
      <c r="E22" s="142">
        <v>250763.93278999999</v>
      </c>
      <c r="F22" s="142">
        <v>93329.059410000002</v>
      </c>
      <c r="G22" s="142">
        <v>91476.577040000004</v>
      </c>
      <c r="H22" s="194">
        <v>157434.87338</v>
      </c>
    </row>
    <row r="23" spans="1:8" ht="30" x14ac:dyDescent="0.25">
      <c r="A23" s="105"/>
      <c r="B23" s="110" t="s">
        <v>471</v>
      </c>
      <c r="C23" s="142">
        <v>21486.464670000001</v>
      </c>
      <c r="D23" s="142">
        <v>3.26844</v>
      </c>
      <c r="E23" s="142">
        <v>21489.733110000001</v>
      </c>
      <c r="F23" s="142">
        <v>5896.6799600000004</v>
      </c>
      <c r="G23" s="142">
        <v>5525.8774800000001</v>
      </c>
      <c r="H23" s="194">
        <v>15593.05315</v>
      </c>
    </row>
    <row r="24" spans="1:8" x14ac:dyDescent="0.25">
      <c r="A24" s="105"/>
      <c r="B24" s="110"/>
      <c r="C24" s="142"/>
      <c r="D24" s="142"/>
      <c r="E24" s="142"/>
      <c r="F24" s="142"/>
      <c r="G24" s="142"/>
      <c r="H24" s="194"/>
    </row>
    <row r="25" spans="1:8" x14ac:dyDescent="0.25">
      <c r="A25" s="105" t="s">
        <v>472</v>
      </c>
      <c r="B25" s="110"/>
      <c r="C25" s="142"/>
      <c r="D25" s="142"/>
      <c r="E25" s="142"/>
      <c r="F25" s="142"/>
      <c r="G25" s="142"/>
      <c r="H25" s="194"/>
    </row>
    <row r="26" spans="1:8" ht="45" x14ac:dyDescent="0.25">
      <c r="A26" s="105"/>
      <c r="B26" s="110" t="s">
        <v>473</v>
      </c>
      <c r="C26" s="142">
        <v>26726.315010000002</v>
      </c>
      <c r="D26" s="142">
        <v>1002.9150400000001</v>
      </c>
      <c r="E26" s="142">
        <v>27729.230050000002</v>
      </c>
      <c r="F26" s="142">
        <v>9003.4200399999991</v>
      </c>
      <c r="G26" s="142">
        <v>8627.2527699999991</v>
      </c>
      <c r="H26" s="194">
        <v>18725.810010000001</v>
      </c>
    </row>
    <row r="27" spans="1:8" x14ac:dyDescent="0.25">
      <c r="A27" s="105"/>
      <c r="B27" s="110"/>
      <c r="C27" s="142"/>
      <c r="D27" s="142"/>
      <c r="E27" s="142"/>
      <c r="F27" s="142"/>
      <c r="G27" s="142"/>
      <c r="H27" s="194"/>
    </row>
    <row r="28" spans="1:8" x14ac:dyDescent="0.25">
      <c r="A28" s="105" t="s">
        <v>474</v>
      </c>
      <c r="B28" s="110"/>
      <c r="C28" s="142"/>
      <c r="D28" s="142"/>
      <c r="E28" s="142"/>
      <c r="F28" s="142"/>
      <c r="G28" s="142"/>
      <c r="H28" s="194"/>
    </row>
    <row r="29" spans="1:8" ht="60" x14ac:dyDescent="0.25">
      <c r="A29" s="260"/>
      <c r="B29" s="261" t="s">
        <v>475</v>
      </c>
      <c r="C29" s="142">
        <v>288908.56599999999</v>
      </c>
      <c r="D29" s="142">
        <v>0</v>
      </c>
      <c r="E29" s="142">
        <v>288908.56599999999</v>
      </c>
      <c r="F29" s="142">
        <v>177163.35019999999</v>
      </c>
      <c r="G29" s="142">
        <v>177163.35019999999</v>
      </c>
      <c r="H29" s="194">
        <v>111745.21579999999</v>
      </c>
    </row>
    <row r="30" spans="1:8" ht="75" x14ac:dyDescent="0.25">
      <c r="A30" s="260"/>
      <c r="B30" s="261" t="s">
        <v>476</v>
      </c>
      <c r="C30" s="142">
        <v>78967.409010000003</v>
      </c>
      <c r="D30" s="142">
        <v>-1672.05584</v>
      </c>
      <c r="E30" s="142">
        <v>77295.353170000002</v>
      </c>
      <c r="F30" s="142">
        <v>41914.65526</v>
      </c>
      <c r="G30" s="142">
        <v>41914.65526</v>
      </c>
      <c r="H30" s="194">
        <v>35380.697909999995</v>
      </c>
    </row>
    <row r="31" spans="1:8" ht="15.75" thickBot="1" x14ac:dyDescent="0.3">
      <c r="A31" s="105"/>
      <c r="B31" s="110"/>
      <c r="C31" s="248">
        <v>2900470.0211800002</v>
      </c>
      <c r="D31" s="248">
        <v>652735.79350000003</v>
      </c>
      <c r="E31" s="248">
        <v>3553205.8146799998</v>
      </c>
      <c r="F31" s="248">
        <v>1212201.8961199999</v>
      </c>
      <c r="G31" s="248">
        <v>1140471.4099699999</v>
      </c>
      <c r="H31" s="249">
        <v>2341003.9185600001</v>
      </c>
    </row>
    <row r="32" spans="1:8" ht="15.75" thickBot="1" x14ac:dyDescent="0.3">
      <c r="A32" s="193"/>
      <c r="B32" s="262"/>
      <c r="C32" s="263"/>
      <c r="D32" s="263"/>
      <c r="E32" s="263"/>
      <c r="F32" s="263"/>
      <c r="G32" s="263"/>
      <c r="H32" s="264"/>
    </row>
  </sheetData>
  <mergeCells count="7">
    <mergeCell ref="A1:H1"/>
    <mergeCell ref="A2:H2"/>
    <mergeCell ref="A3:H3"/>
    <mergeCell ref="A4:H4"/>
    <mergeCell ref="A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K1"/>
    </sheetView>
  </sheetViews>
  <sheetFormatPr baseColWidth="10" defaultRowHeight="15" x14ac:dyDescent="0.25"/>
  <cols>
    <col min="1" max="1" width="37.140625" style="3" customWidth="1"/>
    <col min="2" max="2" width="4.42578125" style="3" customWidth="1"/>
    <col min="3" max="3" width="14" style="3" bestFit="1" customWidth="1"/>
    <col min="4" max="4" width="4.42578125" style="3" customWidth="1"/>
    <col min="5" max="5" width="14" style="3" bestFit="1" customWidth="1"/>
    <col min="6" max="6" width="7" style="3" customWidth="1"/>
    <col min="7" max="7" width="7.28515625" style="3" customWidth="1"/>
    <col min="8" max="8" width="14" style="3" bestFit="1" customWidth="1"/>
    <col min="9" max="9" width="2.85546875" style="3" customWidth="1"/>
    <col min="10" max="10" width="14" style="3" bestFit="1" customWidth="1"/>
    <col min="11" max="16384" width="11.42578125" style="3"/>
  </cols>
  <sheetData>
    <row r="1" spans="1:10" ht="20.25" x14ac:dyDescent="0.25">
      <c r="A1" s="274" t="s">
        <v>13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ht="20.25" x14ac:dyDescent="0.25">
      <c r="A2" s="277" t="s">
        <v>0</v>
      </c>
      <c r="B2" s="278"/>
      <c r="C2" s="278"/>
      <c r="D2" s="278"/>
      <c r="E2" s="278"/>
      <c r="F2" s="278"/>
      <c r="G2" s="278"/>
      <c r="H2" s="278"/>
      <c r="I2" s="278"/>
      <c r="J2" s="279"/>
    </row>
    <row r="3" spans="1:10" ht="20.25" x14ac:dyDescent="0.25">
      <c r="A3" s="277" t="s">
        <v>40</v>
      </c>
      <c r="B3" s="278"/>
      <c r="C3" s="278"/>
      <c r="D3" s="278"/>
      <c r="E3" s="278"/>
      <c r="F3" s="278"/>
      <c r="G3" s="278"/>
      <c r="H3" s="278"/>
      <c r="I3" s="278"/>
      <c r="J3" s="279"/>
    </row>
    <row r="4" spans="1:10" x14ac:dyDescent="0.25">
      <c r="A4" s="10"/>
      <c r="B4" s="11"/>
      <c r="C4" s="12" t="s">
        <v>14</v>
      </c>
      <c r="D4" s="13"/>
      <c r="E4" s="12" t="s">
        <v>15</v>
      </c>
      <c r="F4" s="14"/>
      <c r="G4" s="11"/>
      <c r="H4" s="12" t="s">
        <v>14</v>
      </c>
      <c r="I4" s="15"/>
      <c r="J4" s="16" t="s">
        <v>15</v>
      </c>
    </row>
    <row r="5" spans="1:10" x14ac:dyDescent="0.25">
      <c r="A5" s="17" t="s">
        <v>16</v>
      </c>
      <c r="B5" s="11"/>
      <c r="C5" s="18"/>
      <c r="D5" s="18"/>
      <c r="E5" s="11"/>
      <c r="F5" s="19"/>
      <c r="G5" s="11"/>
      <c r="H5" s="18"/>
      <c r="I5" s="18"/>
      <c r="J5" s="20"/>
    </row>
    <row r="6" spans="1:10" x14ac:dyDescent="0.25">
      <c r="A6" s="17"/>
      <c r="B6" s="11"/>
      <c r="C6" s="18">
        <v>-198256</v>
      </c>
      <c r="D6" s="18">
        <v>1823500</v>
      </c>
      <c r="E6" s="11"/>
      <c r="F6" s="268">
        <v>1625245</v>
      </c>
      <c r="G6" s="11"/>
      <c r="H6" s="18"/>
      <c r="I6" s="18"/>
      <c r="J6" s="20"/>
    </row>
    <row r="7" spans="1:10" x14ac:dyDescent="0.25">
      <c r="A7" s="21" t="s">
        <v>17</v>
      </c>
      <c r="B7" s="11"/>
      <c r="C7" s="22"/>
      <c r="D7" s="22"/>
      <c r="E7" s="11"/>
      <c r="F7" s="15"/>
      <c r="G7" s="11"/>
      <c r="H7" s="18"/>
      <c r="I7" s="18"/>
      <c r="J7" s="20"/>
    </row>
    <row r="8" spans="1:10" x14ac:dyDescent="0.25">
      <c r="A8" s="10" t="s">
        <v>18</v>
      </c>
      <c r="B8" s="11"/>
      <c r="C8" s="22">
        <v>-48834</v>
      </c>
      <c r="D8" s="23"/>
      <c r="E8" s="24">
        <v>1119027302.6000001</v>
      </c>
      <c r="F8" s="25">
        <f>SUM(C8:E8)</f>
        <v>1118978468.6000001</v>
      </c>
      <c r="G8" s="11"/>
      <c r="H8" s="18">
        <v>104611256.48</v>
      </c>
      <c r="I8" s="18"/>
      <c r="J8" s="20">
        <v>114907841.42</v>
      </c>
    </row>
    <row r="9" spans="1:10" ht="28.5" customHeight="1" x14ac:dyDescent="0.25">
      <c r="A9" s="10" t="s">
        <v>19</v>
      </c>
      <c r="B9" s="11"/>
      <c r="C9" s="22">
        <v>24207854.940000001</v>
      </c>
      <c r="D9" s="22"/>
      <c r="E9" s="24">
        <v>34223579.829999998</v>
      </c>
      <c r="F9" s="26"/>
      <c r="G9" s="27"/>
      <c r="H9" s="18">
        <v>5530077.7599999998</v>
      </c>
      <c r="I9" s="18"/>
      <c r="J9" s="20">
        <v>20371513.469999999</v>
      </c>
    </row>
    <row r="10" spans="1:10" ht="27.75" customHeight="1" x14ac:dyDescent="0.25">
      <c r="A10" s="10" t="s">
        <v>21</v>
      </c>
      <c r="B10" s="11"/>
      <c r="C10" s="22">
        <v>69088255.340000004</v>
      </c>
      <c r="D10" s="22"/>
      <c r="E10" s="24">
        <v>74780662.580000013</v>
      </c>
      <c r="F10" s="26"/>
      <c r="G10" s="28"/>
      <c r="H10" s="18">
        <v>938036.31</v>
      </c>
      <c r="I10" s="18"/>
      <c r="J10" s="20">
        <v>745863.82</v>
      </c>
    </row>
    <row r="11" spans="1:10" ht="41.25" customHeight="1" x14ac:dyDescent="0.25">
      <c r="A11" s="29"/>
      <c r="B11" s="11"/>
      <c r="C11" s="22"/>
      <c r="D11" s="22"/>
      <c r="E11" s="24"/>
      <c r="F11" s="26"/>
      <c r="G11" s="30"/>
      <c r="H11" s="18">
        <v>628455.39</v>
      </c>
      <c r="I11" s="18"/>
      <c r="J11" s="20">
        <v>2431312.17</v>
      </c>
    </row>
    <row r="12" spans="1:10" x14ac:dyDescent="0.25">
      <c r="A12" s="21" t="s">
        <v>24</v>
      </c>
      <c r="B12" s="11"/>
      <c r="C12" s="31">
        <v>1720660212.46</v>
      </c>
      <c r="D12" s="32"/>
      <c r="E12" s="31">
        <v>1228031545.01</v>
      </c>
      <c r="F12" s="33"/>
      <c r="G12" s="34"/>
      <c r="H12" s="18">
        <v>306326.2</v>
      </c>
      <c r="I12" s="34"/>
      <c r="J12" s="20">
        <v>306326.2</v>
      </c>
    </row>
    <row r="13" spans="1:10" x14ac:dyDescent="0.25">
      <c r="A13" s="21"/>
      <c r="B13" s="11"/>
      <c r="C13" s="32"/>
      <c r="D13" s="32"/>
      <c r="E13" s="32"/>
      <c r="F13" s="35"/>
      <c r="G13" s="11"/>
      <c r="H13" s="36">
        <v>112014152.14000002</v>
      </c>
      <c r="I13" s="37"/>
      <c r="J13" s="38">
        <v>138762857.07999995</v>
      </c>
    </row>
    <row r="14" spans="1:10" x14ac:dyDescent="0.25">
      <c r="A14" s="29"/>
      <c r="B14" s="11"/>
      <c r="C14" s="22"/>
      <c r="D14" s="22"/>
      <c r="E14" s="24"/>
      <c r="F14" s="34"/>
      <c r="G14" s="39"/>
      <c r="H14" s="40"/>
      <c r="I14" s="40"/>
      <c r="J14" s="41"/>
    </row>
    <row r="15" spans="1:10" x14ac:dyDescent="0.25">
      <c r="A15" s="21" t="s">
        <v>26</v>
      </c>
      <c r="B15" s="11"/>
      <c r="C15" s="22"/>
      <c r="D15" s="22">
        <v>979630</v>
      </c>
      <c r="E15" s="22"/>
      <c r="F15" s="42">
        <f>SUM(D15:E15)</f>
        <v>979630</v>
      </c>
      <c r="G15" s="11"/>
      <c r="H15" s="18"/>
      <c r="I15" s="18"/>
      <c r="J15" s="20"/>
    </row>
    <row r="16" spans="1:10" ht="26.25" customHeight="1" x14ac:dyDescent="0.25">
      <c r="A16" s="10" t="s">
        <v>27</v>
      </c>
      <c r="B16" s="11"/>
      <c r="C16" s="22">
        <v>85327800.030000001</v>
      </c>
      <c r="D16" s="22"/>
      <c r="E16" s="22">
        <v>78631335.150000006</v>
      </c>
      <c r="F16" s="26"/>
      <c r="G16" s="39"/>
      <c r="H16" s="18">
        <v>56165983.879999995</v>
      </c>
      <c r="I16" s="18"/>
      <c r="J16" s="20">
        <v>212662569.25999999</v>
      </c>
    </row>
    <row r="17" spans="1:10" ht="27" customHeight="1" x14ac:dyDescent="0.25">
      <c r="A17" s="280" t="s">
        <v>29</v>
      </c>
      <c r="B17" s="281"/>
      <c r="C17" s="22">
        <f>SUM(C6:C16)</f>
        <v>1899037032.77</v>
      </c>
      <c r="D17" s="22">
        <f>SUM(D6:D16)</f>
        <v>2803130</v>
      </c>
      <c r="E17" s="22">
        <v>1464111182.1199999</v>
      </c>
      <c r="F17" s="43" t="s">
        <v>477</v>
      </c>
      <c r="G17" s="39"/>
      <c r="H17" s="18">
        <v>181330853.63</v>
      </c>
      <c r="I17" s="18"/>
      <c r="J17" s="20">
        <v>175247276.75</v>
      </c>
    </row>
    <row r="18" spans="1:10" x14ac:dyDescent="0.25">
      <c r="A18" s="10" t="s">
        <v>31</v>
      </c>
      <c r="B18" s="39"/>
      <c r="C18" s="22"/>
      <c r="D18" s="22"/>
      <c r="E18" s="22">
        <f>SUM(E6:E16)</f>
        <v>2534694425.1700001</v>
      </c>
      <c r="F18" s="35"/>
      <c r="G18" s="39"/>
      <c r="H18" s="18"/>
      <c r="I18" s="18"/>
      <c r="J18" s="20"/>
    </row>
    <row r="19" spans="1:10" x14ac:dyDescent="0.25">
      <c r="A19" s="10" t="s">
        <v>32</v>
      </c>
      <c r="B19" s="28"/>
      <c r="C19" s="22">
        <v>38282902.850000001</v>
      </c>
      <c r="D19" s="22"/>
      <c r="E19" s="22">
        <v>37284128.93</v>
      </c>
      <c r="F19" s="34"/>
      <c r="G19" s="11"/>
      <c r="H19" s="36">
        <v>237496837.50999999</v>
      </c>
      <c r="I19" s="37"/>
      <c r="J19" s="36">
        <v>387909846.00999999</v>
      </c>
    </row>
    <row r="20" spans="1:10" x14ac:dyDescent="0.25">
      <c r="A20" s="44" t="s">
        <v>33</v>
      </c>
      <c r="B20" s="28"/>
      <c r="C20" s="22">
        <v>-550106328.94000006</v>
      </c>
      <c r="D20" s="22"/>
      <c r="E20" s="22">
        <v>-507492825.91999996</v>
      </c>
      <c r="F20" s="34"/>
      <c r="G20" s="11"/>
      <c r="H20" s="18"/>
      <c r="I20" s="18"/>
      <c r="J20" s="20"/>
    </row>
    <row r="21" spans="1:10" x14ac:dyDescent="0.25">
      <c r="A21" s="10" t="s">
        <v>34</v>
      </c>
      <c r="B21" s="39"/>
      <c r="C21" s="22">
        <v>548</v>
      </c>
      <c r="D21" s="22"/>
      <c r="E21" s="22">
        <v>274697618</v>
      </c>
      <c r="F21" s="270">
        <f>SUM(C21:E21)</f>
        <v>274698166</v>
      </c>
      <c r="G21" s="11"/>
      <c r="H21" s="36">
        <v>349510989.64999998</v>
      </c>
      <c r="I21" s="37"/>
      <c r="J21" s="38">
        <v>526672703.08999991</v>
      </c>
    </row>
    <row r="22" spans="1:10" x14ac:dyDescent="0.25">
      <c r="A22" s="10"/>
      <c r="B22" s="39"/>
      <c r="C22" s="22"/>
      <c r="D22" s="22"/>
      <c r="E22" s="22"/>
      <c r="F22" s="34"/>
      <c r="G22" s="39"/>
      <c r="H22" s="40"/>
      <c r="I22" s="40"/>
      <c r="J22" s="41"/>
    </row>
    <row r="23" spans="1:10" x14ac:dyDescent="0.25">
      <c r="A23" s="21" t="s">
        <v>35</v>
      </c>
      <c r="B23" s="28"/>
      <c r="C23" s="31">
        <v>2024092486.02</v>
      </c>
      <c r="D23" s="32"/>
      <c r="E23" s="31">
        <v>1854681834.3099999</v>
      </c>
      <c r="F23" s="35"/>
      <c r="G23" s="11"/>
      <c r="H23" s="18"/>
      <c r="I23" s="18"/>
      <c r="J23" s="20"/>
    </row>
    <row r="24" spans="1:10" x14ac:dyDescent="0.25">
      <c r="A24" s="10"/>
      <c r="B24" s="11"/>
      <c r="C24" s="22"/>
      <c r="D24" s="22"/>
      <c r="E24" s="22"/>
      <c r="F24" s="35"/>
      <c r="G24" s="11"/>
      <c r="H24" s="18"/>
      <c r="I24" s="18"/>
      <c r="J24" s="20"/>
    </row>
    <row r="25" spans="1:10" x14ac:dyDescent="0.25">
      <c r="A25" s="45"/>
      <c r="B25" s="11"/>
      <c r="C25" s="22"/>
      <c r="D25" s="22"/>
      <c r="E25" s="22"/>
      <c r="F25" s="35"/>
      <c r="G25" s="11"/>
      <c r="H25" s="18"/>
      <c r="I25" s="18"/>
      <c r="J25" s="20"/>
    </row>
    <row r="26" spans="1:10" ht="15.75" thickBot="1" x14ac:dyDescent="0.3">
      <c r="A26" s="21" t="s">
        <v>37</v>
      </c>
      <c r="B26" s="11"/>
      <c r="C26" s="46">
        <v>3744752698.48</v>
      </c>
      <c r="D26" s="32"/>
      <c r="E26" s="46">
        <v>3082713379.3199997</v>
      </c>
      <c r="F26" s="35"/>
      <c r="G26" s="11"/>
      <c r="H26" s="18"/>
      <c r="I26" s="18"/>
      <c r="J26" s="20"/>
    </row>
    <row r="27" spans="1:10" ht="15.75" thickTop="1" x14ac:dyDescent="0.25">
      <c r="A27" s="10"/>
      <c r="B27" s="34"/>
      <c r="C27" s="34"/>
      <c r="D27" s="34"/>
      <c r="E27" s="34"/>
      <c r="F27" s="47"/>
      <c r="G27" s="39"/>
      <c r="H27" s="48">
        <v>838653174.13000035</v>
      </c>
      <c r="I27" s="18"/>
      <c r="J27" s="20">
        <v>979630207.70000029</v>
      </c>
    </row>
    <row r="28" spans="1:10" x14ac:dyDescent="0.25">
      <c r="A28" s="10"/>
      <c r="B28" s="11"/>
      <c r="C28" s="22"/>
      <c r="D28" s="22">
        <v>838653</v>
      </c>
      <c r="E28" s="22"/>
      <c r="F28" s="269">
        <f>SUM(D28:E28)</f>
        <v>838653</v>
      </c>
      <c r="G28" s="39"/>
      <c r="H28" s="48">
        <v>2405757937.1100001</v>
      </c>
      <c r="I28" s="18"/>
      <c r="J28" s="20">
        <v>1432333439.47</v>
      </c>
    </row>
    <row r="29" spans="1:10" x14ac:dyDescent="0.25">
      <c r="A29" s="10"/>
      <c r="B29" s="11"/>
      <c r="C29" s="22"/>
      <c r="D29" s="22"/>
      <c r="E29" s="22"/>
      <c r="F29" s="49"/>
      <c r="G29" s="39"/>
      <c r="H29" s="48">
        <v>60971309.060000002</v>
      </c>
      <c r="I29" s="18"/>
      <c r="J29" s="20">
        <v>60971309.060000002</v>
      </c>
    </row>
    <row r="30" spans="1:10" ht="24.75" customHeight="1" x14ac:dyDescent="0.25">
      <c r="A30" s="10"/>
      <c r="B30" s="11"/>
      <c r="C30" s="22">
        <f>+C17-C21</f>
        <v>1899036484.77</v>
      </c>
      <c r="D30" s="22">
        <v>3641784</v>
      </c>
      <c r="E30" s="22">
        <f t="shared" ref="E30" si="0">+E17-E21</f>
        <v>1189413564.1199999</v>
      </c>
      <c r="F30" s="22">
        <v>3395242</v>
      </c>
      <c r="G30" s="30"/>
      <c r="H30" s="48">
        <v>89859288.530000001</v>
      </c>
      <c r="I30" s="18"/>
      <c r="J30" s="20">
        <v>83105720</v>
      </c>
    </row>
    <row r="31" spans="1:10" x14ac:dyDescent="0.25">
      <c r="A31" s="10"/>
      <c r="B31" s="11"/>
      <c r="C31" s="22"/>
      <c r="D31" s="22"/>
      <c r="E31" s="22"/>
      <c r="F31" s="35"/>
      <c r="G31" s="11"/>
      <c r="H31" s="36">
        <v>3395241708.8300004</v>
      </c>
      <c r="I31" s="37"/>
      <c r="J31" s="38">
        <v>2556040676.23</v>
      </c>
    </row>
    <row r="32" spans="1:10" x14ac:dyDescent="0.25">
      <c r="A32" s="10"/>
      <c r="B32" s="11"/>
      <c r="C32" s="22"/>
      <c r="D32" s="22"/>
      <c r="E32" s="22"/>
      <c r="F32" s="35"/>
      <c r="G32" s="15"/>
      <c r="H32" s="22"/>
      <c r="I32" s="22"/>
      <c r="J32" s="50"/>
    </row>
    <row r="33" spans="1:10" ht="38.25" customHeight="1" thickBot="1" x14ac:dyDescent="0.3">
      <c r="A33" s="10"/>
      <c r="B33" s="11"/>
      <c r="C33" s="22"/>
      <c r="D33" s="22"/>
      <c r="E33" s="22"/>
      <c r="F33" s="35"/>
      <c r="G33" s="51"/>
      <c r="H33" s="52">
        <v>3744752698.4800005</v>
      </c>
      <c r="I33" s="37"/>
      <c r="J33" s="53">
        <v>3082713379.3199997</v>
      </c>
    </row>
    <row r="34" spans="1:10" ht="15.75" thickTop="1" x14ac:dyDescent="0.25">
      <c r="A34" s="17"/>
      <c r="B34" s="11"/>
      <c r="C34" s="22"/>
      <c r="D34" s="22"/>
      <c r="E34" s="22"/>
      <c r="F34" s="35"/>
      <c r="G34" s="15"/>
      <c r="H34" s="15"/>
      <c r="I34" s="15"/>
      <c r="J34" s="54"/>
    </row>
    <row r="35" spans="1:10" ht="15.75" thickBot="1" x14ac:dyDescent="0.3">
      <c r="A35" s="55"/>
      <c r="B35" s="56"/>
      <c r="C35" s="57"/>
      <c r="D35" s="57"/>
      <c r="E35" s="57"/>
      <c r="F35" s="58"/>
      <c r="G35" s="56"/>
      <c r="H35" s="59"/>
      <c r="I35" s="59"/>
      <c r="J35" s="60"/>
    </row>
  </sheetData>
  <mergeCells count="4">
    <mergeCell ref="A1:J1"/>
    <mergeCell ref="A2:J2"/>
    <mergeCell ref="A3:J3"/>
    <mergeCell ref="A17:B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sqref="A1:K1"/>
    </sheetView>
  </sheetViews>
  <sheetFormatPr baseColWidth="10" defaultRowHeight="15" x14ac:dyDescent="0.25"/>
  <cols>
    <col min="1" max="1" width="41.28515625" style="3" customWidth="1"/>
    <col min="2" max="2" width="19.28515625" style="3" customWidth="1"/>
    <col min="3" max="3" width="19.42578125" style="3" customWidth="1"/>
    <col min="4" max="4" width="17" style="3" customWidth="1"/>
    <col min="5" max="5" width="13.85546875" style="3" customWidth="1"/>
    <col min="6" max="6" width="19" style="3" customWidth="1"/>
    <col min="7" max="16384" width="11.42578125" style="3"/>
  </cols>
  <sheetData>
    <row r="1" spans="1:6" ht="20.25" x14ac:dyDescent="0.3">
      <c r="A1" s="282" t="s">
        <v>41</v>
      </c>
      <c r="B1" s="283"/>
      <c r="C1" s="283"/>
      <c r="D1" s="283"/>
      <c r="E1" s="283"/>
      <c r="F1" s="284"/>
    </row>
    <row r="2" spans="1:6" ht="20.25" x14ac:dyDescent="0.3">
      <c r="A2" s="285" t="s">
        <v>0</v>
      </c>
      <c r="B2" s="286"/>
      <c r="C2" s="286"/>
      <c r="D2" s="286"/>
      <c r="E2" s="286"/>
      <c r="F2" s="287"/>
    </row>
    <row r="3" spans="1:6" ht="20.25" x14ac:dyDescent="0.3">
      <c r="A3" s="285" t="s">
        <v>40</v>
      </c>
      <c r="B3" s="286"/>
      <c r="C3" s="286"/>
      <c r="D3" s="286"/>
      <c r="E3" s="286"/>
      <c r="F3" s="287"/>
    </row>
    <row r="4" spans="1:6" x14ac:dyDescent="0.25">
      <c r="A4" s="288"/>
      <c r="B4" s="289"/>
      <c r="C4" s="289"/>
      <c r="D4" s="289"/>
      <c r="E4" s="289"/>
      <c r="F4" s="290"/>
    </row>
    <row r="5" spans="1:6" ht="48" x14ac:dyDescent="0.25">
      <c r="A5" s="61" t="s">
        <v>42</v>
      </c>
      <c r="B5" s="62" t="s">
        <v>43</v>
      </c>
      <c r="C5" s="62" t="s">
        <v>44</v>
      </c>
      <c r="D5" s="62" t="s">
        <v>45</v>
      </c>
      <c r="E5" s="62" t="s">
        <v>46</v>
      </c>
      <c r="F5" s="63" t="s">
        <v>47</v>
      </c>
    </row>
    <row r="6" spans="1:6" ht="26.25" x14ac:dyDescent="0.25">
      <c r="A6" s="64" t="s">
        <v>48</v>
      </c>
      <c r="B6" s="65">
        <v>0</v>
      </c>
      <c r="C6" s="66">
        <v>-198256</v>
      </c>
      <c r="D6" s="66">
        <v>1823500</v>
      </c>
      <c r="E6" s="65">
        <v>0</v>
      </c>
      <c r="F6" s="67">
        <v>1625245</v>
      </c>
    </row>
    <row r="7" spans="1:6" ht="26.25" x14ac:dyDescent="0.25">
      <c r="A7" s="64" t="s">
        <v>49</v>
      </c>
      <c r="B7" s="65"/>
      <c r="C7" s="66"/>
      <c r="D7" s="66"/>
      <c r="E7" s="65"/>
      <c r="F7" s="67">
        <v>0</v>
      </c>
    </row>
    <row r="8" spans="1:6" ht="26.25" x14ac:dyDescent="0.25">
      <c r="A8" s="68" t="s">
        <v>50</v>
      </c>
      <c r="B8" s="65"/>
      <c r="C8" s="66">
        <v>-48834</v>
      </c>
      <c r="D8" s="66"/>
      <c r="E8" s="65"/>
      <c r="F8" s="67">
        <f>SUM(C8:E8)</f>
        <v>-48834</v>
      </c>
    </row>
    <row r="9" spans="1:6" ht="26.25" x14ac:dyDescent="0.25">
      <c r="A9" s="64" t="s">
        <v>51</v>
      </c>
      <c r="B9" s="65"/>
      <c r="C9" s="66"/>
      <c r="D9" s="66"/>
      <c r="E9" s="65"/>
      <c r="F9" s="67">
        <v>0</v>
      </c>
    </row>
    <row r="10" spans="1:6" x14ac:dyDescent="0.25">
      <c r="A10" s="68" t="s">
        <v>52</v>
      </c>
      <c r="B10" s="65"/>
      <c r="C10" s="66"/>
      <c r="D10" s="66"/>
      <c r="E10" s="65"/>
      <c r="F10" s="67">
        <v>0</v>
      </c>
    </row>
    <row r="11" spans="1:6" ht="26.25" x14ac:dyDescent="0.25">
      <c r="A11" s="68" t="s">
        <v>53</v>
      </c>
      <c r="B11" s="65"/>
      <c r="C11" s="66"/>
      <c r="D11" s="66"/>
      <c r="E11" s="65"/>
      <c r="F11" s="67">
        <v>0</v>
      </c>
    </row>
    <row r="12" spans="1:6" ht="26.25" x14ac:dyDescent="0.25">
      <c r="A12" s="64" t="s">
        <v>54</v>
      </c>
      <c r="B12" s="65"/>
      <c r="C12" s="66"/>
      <c r="D12" s="66"/>
      <c r="E12" s="65"/>
      <c r="F12" s="67">
        <v>0</v>
      </c>
    </row>
    <row r="13" spans="1:6" x14ac:dyDescent="0.25">
      <c r="A13" s="68" t="s">
        <v>55</v>
      </c>
      <c r="B13" s="65"/>
      <c r="C13" s="66"/>
      <c r="D13" s="66"/>
      <c r="E13" s="65"/>
      <c r="F13" s="67">
        <v>0</v>
      </c>
    </row>
    <row r="14" spans="1:6" x14ac:dyDescent="0.25">
      <c r="A14" s="68" t="s">
        <v>56</v>
      </c>
      <c r="B14" s="65"/>
      <c r="C14" s="66"/>
      <c r="D14" s="66"/>
      <c r="E14" s="65"/>
      <c r="F14" s="67">
        <v>0</v>
      </c>
    </row>
    <row r="15" spans="1:6" x14ac:dyDescent="0.25">
      <c r="A15" s="68" t="s">
        <v>57</v>
      </c>
      <c r="B15" s="65"/>
      <c r="C15" s="66"/>
      <c r="D15" s="66">
        <v>979630</v>
      </c>
      <c r="E15" s="65"/>
      <c r="F15" s="67">
        <f>SUM(D15:E15)</f>
        <v>979630</v>
      </c>
    </row>
    <row r="16" spans="1:6" ht="26.25" x14ac:dyDescent="0.25">
      <c r="A16" s="68" t="s">
        <v>58</v>
      </c>
      <c r="B16" s="65"/>
      <c r="C16" s="65"/>
      <c r="D16" s="65"/>
      <c r="E16" s="65"/>
      <c r="F16" s="67">
        <v>0</v>
      </c>
    </row>
    <row r="17" spans="1:6" ht="27" thickBot="1" x14ac:dyDescent="0.3">
      <c r="A17" s="64" t="s">
        <v>59</v>
      </c>
      <c r="B17" s="69">
        <v>0</v>
      </c>
      <c r="C17" s="69">
        <f>SUM(C6:C16)</f>
        <v>-247090</v>
      </c>
      <c r="D17" s="69">
        <f>SUM(D6:D16)</f>
        <v>2803130</v>
      </c>
      <c r="E17" s="69">
        <v>0</v>
      </c>
      <c r="F17" s="70">
        <f>SUM(F6:F16)</f>
        <v>2556041</v>
      </c>
    </row>
    <row r="18" spans="1:6" ht="15.75" thickTop="1" x14ac:dyDescent="0.25">
      <c r="A18" s="68"/>
      <c r="B18" s="65"/>
      <c r="C18" s="267"/>
      <c r="D18" s="267"/>
      <c r="E18" s="65">
        <f>SUM(E6:E16)</f>
        <v>0</v>
      </c>
      <c r="F18" s="67"/>
    </row>
    <row r="19" spans="1:6" ht="26.25" x14ac:dyDescent="0.25">
      <c r="A19" s="64" t="s">
        <v>60</v>
      </c>
      <c r="B19" s="66"/>
      <c r="C19" s="66"/>
      <c r="D19" s="66"/>
      <c r="E19" s="66"/>
      <c r="F19" s="71">
        <v>0</v>
      </c>
    </row>
    <row r="20" spans="1:6" ht="26.25" x14ac:dyDescent="0.25">
      <c r="A20" s="64" t="s">
        <v>49</v>
      </c>
      <c r="B20" s="66"/>
      <c r="C20" s="66"/>
      <c r="D20" s="66"/>
      <c r="E20" s="66"/>
      <c r="F20" s="71">
        <v>0</v>
      </c>
    </row>
    <row r="21" spans="1:6" ht="26.25" x14ac:dyDescent="0.25">
      <c r="A21" s="68" t="s">
        <v>50</v>
      </c>
      <c r="B21" s="66"/>
      <c r="C21" s="66">
        <v>548</v>
      </c>
      <c r="D21" s="66"/>
      <c r="E21" s="66"/>
      <c r="F21" s="71">
        <f>SUM(C21:E21)</f>
        <v>548</v>
      </c>
    </row>
    <row r="22" spans="1:6" ht="26.25" x14ac:dyDescent="0.25">
      <c r="A22" s="64" t="s">
        <v>51</v>
      </c>
      <c r="B22" s="66"/>
      <c r="C22" s="66"/>
      <c r="D22" s="66"/>
      <c r="E22" s="66"/>
      <c r="F22" s="71">
        <v>0</v>
      </c>
    </row>
    <row r="23" spans="1:6" x14ac:dyDescent="0.25">
      <c r="A23" s="68" t="s">
        <v>52</v>
      </c>
      <c r="B23" s="66"/>
      <c r="C23" s="66"/>
      <c r="D23" s="66"/>
      <c r="E23" s="66"/>
      <c r="F23" s="71">
        <v>0</v>
      </c>
    </row>
    <row r="24" spans="1:6" ht="26.25" x14ac:dyDescent="0.25">
      <c r="A24" s="68" t="s">
        <v>53</v>
      </c>
      <c r="B24" s="66"/>
      <c r="C24" s="66"/>
      <c r="D24" s="66"/>
      <c r="E24" s="66"/>
      <c r="F24" s="71">
        <v>0</v>
      </c>
    </row>
    <row r="25" spans="1:6" ht="26.25" x14ac:dyDescent="0.25">
      <c r="A25" s="64" t="s">
        <v>54</v>
      </c>
      <c r="B25" s="66"/>
      <c r="C25" s="66"/>
      <c r="D25" s="66"/>
      <c r="E25" s="66"/>
      <c r="F25" s="71">
        <v>0</v>
      </c>
    </row>
    <row r="26" spans="1:6" x14ac:dyDescent="0.25">
      <c r="A26" s="68" t="s">
        <v>55</v>
      </c>
      <c r="B26" s="66"/>
      <c r="C26" s="66"/>
      <c r="D26" s="66"/>
      <c r="E26" s="66"/>
      <c r="F26" s="71">
        <v>0</v>
      </c>
    </row>
    <row r="27" spans="1:6" x14ac:dyDescent="0.25">
      <c r="A27" s="68" t="s">
        <v>56</v>
      </c>
      <c r="B27" s="66"/>
      <c r="C27" s="66"/>
      <c r="D27" s="66"/>
      <c r="E27" s="66"/>
      <c r="F27" s="71">
        <v>0</v>
      </c>
    </row>
    <row r="28" spans="1:6" x14ac:dyDescent="0.25">
      <c r="A28" s="68" t="s">
        <v>57</v>
      </c>
      <c r="B28" s="66"/>
      <c r="C28" s="66"/>
      <c r="D28" s="66">
        <v>838653</v>
      </c>
      <c r="E28" s="66"/>
      <c r="F28" s="71">
        <f>SUM(D28:E28)</f>
        <v>838653</v>
      </c>
    </row>
    <row r="29" spans="1:6" ht="26.25" x14ac:dyDescent="0.25">
      <c r="A29" s="68" t="s">
        <v>58</v>
      </c>
      <c r="B29" s="66"/>
      <c r="C29" s="66"/>
      <c r="D29" s="66"/>
      <c r="E29" s="66"/>
      <c r="F29" s="71">
        <v>0</v>
      </c>
    </row>
    <row r="30" spans="1:6" ht="27" thickBot="1" x14ac:dyDescent="0.3">
      <c r="A30" s="64" t="s">
        <v>61</v>
      </c>
      <c r="B30" s="69">
        <v>0</v>
      </c>
      <c r="C30" s="69">
        <f>+C17-C21</f>
        <v>-247638</v>
      </c>
      <c r="D30" s="69">
        <v>3641784</v>
      </c>
      <c r="E30" s="69">
        <f t="shared" ref="E30" si="0">+E17-E21</f>
        <v>0</v>
      </c>
      <c r="F30" s="69">
        <v>3395242</v>
      </c>
    </row>
    <row r="31" spans="1:6" ht="16.5" thickTop="1" thickBot="1" x14ac:dyDescent="0.3">
      <c r="A31" s="72"/>
      <c r="B31" s="73"/>
      <c r="C31" s="73"/>
      <c r="D31" s="73"/>
      <c r="E31" s="73"/>
      <c r="F31" s="74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2" workbookViewId="0">
      <selection activeCell="D37" sqref="D37"/>
    </sheetView>
  </sheetViews>
  <sheetFormatPr baseColWidth="10" defaultRowHeight="15" x14ac:dyDescent="0.25"/>
  <cols>
    <col min="1" max="1" width="6.28515625" style="100" bestFit="1" customWidth="1"/>
    <col min="2" max="2" width="11.42578125" style="101" customWidth="1"/>
    <col min="3" max="3" width="40" style="101" customWidth="1"/>
    <col min="4" max="5" width="21" style="101" customWidth="1"/>
    <col min="6" max="6" width="5.140625" style="101" customWidth="1"/>
    <col min="7" max="16384" width="11.42578125" style="3"/>
  </cols>
  <sheetData>
    <row r="1" spans="1:6" ht="20.25" x14ac:dyDescent="0.3">
      <c r="A1" s="292" t="s">
        <v>62</v>
      </c>
      <c r="B1" s="293"/>
      <c r="C1" s="293"/>
      <c r="D1" s="293"/>
      <c r="E1" s="293"/>
      <c r="F1" s="293"/>
    </row>
    <row r="2" spans="1:6" ht="20.25" x14ac:dyDescent="0.3">
      <c r="A2" s="294" t="s">
        <v>63</v>
      </c>
      <c r="B2" s="286"/>
      <c r="C2" s="286"/>
      <c r="D2" s="286"/>
      <c r="E2" s="286"/>
      <c r="F2" s="286"/>
    </row>
    <row r="3" spans="1:6" ht="21" thickBot="1" x14ac:dyDescent="0.3">
      <c r="A3" s="295" t="s">
        <v>100</v>
      </c>
      <c r="B3" s="296"/>
      <c r="C3" s="296"/>
      <c r="D3" s="296"/>
      <c r="E3" s="296"/>
      <c r="F3" s="296"/>
    </row>
    <row r="4" spans="1:6" x14ac:dyDescent="0.25">
      <c r="A4" s="90"/>
      <c r="B4" s="297"/>
      <c r="C4" s="297"/>
      <c r="D4" s="91" t="s">
        <v>64</v>
      </c>
      <c r="E4" s="91" t="s">
        <v>65</v>
      </c>
      <c r="F4" s="92"/>
    </row>
    <row r="5" spans="1:6" x14ac:dyDescent="0.25">
      <c r="A5" s="75"/>
      <c r="B5" s="76"/>
      <c r="C5" s="76"/>
      <c r="D5" s="77"/>
      <c r="E5" s="77"/>
      <c r="F5" s="78"/>
    </row>
    <row r="6" spans="1:6" x14ac:dyDescent="0.25">
      <c r="A6" s="79"/>
      <c r="B6" s="298" t="s">
        <v>66</v>
      </c>
      <c r="C6" s="298"/>
      <c r="D6" s="80">
        <f>-58321635.15/1000</f>
        <v>-58321.635150000002</v>
      </c>
      <c r="E6" s="80">
        <f>720360954.31/1000</f>
        <v>720360.95430999994</v>
      </c>
      <c r="F6" s="93"/>
    </row>
    <row r="7" spans="1:6" x14ac:dyDescent="0.25">
      <c r="A7" s="81"/>
      <c r="B7" s="82"/>
      <c r="C7" s="83"/>
      <c r="D7" s="84"/>
      <c r="E7" s="84"/>
      <c r="F7" s="93"/>
    </row>
    <row r="8" spans="1:6" x14ac:dyDescent="0.25">
      <c r="A8" s="81"/>
      <c r="B8" s="298" t="s">
        <v>67</v>
      </c>
      <c r="C8" s="298"/>
      <c r="D8" s="80">
        <f>-15708132.13/1000</f>
        <v>-15708.13213</v>
      </c>
      <c r="E8" s="80">
        <f>508336799.58/1000</f>
        <v>508336.79957999999</v>
      </c>
      <c r="F8" s="93"/>
    </row>
    <row r="9" spans="1:6" x14ac:dyDescent="0.25">
      <c r="A9" s="81"/>
      <c r="B9" s="82"/>
      <c r="C9" s="83"/>
      <c r="D9" s="84"/>
      <c r="E9" s="84"/>
      <c r="F9" s="93"/>
    </row>
    <row r="10" spans="1:6" x14ac:dyDescent="0.25">
      <c r="A10" s="94"/>
      <c r="B10" s="291" t="s">
        <v>68</v>
      </c>
      <c r="C10" s="291"/>
      <c r="D10" s="85">
        <v>0</v>
      </c>
      <c r="E10" s="85">
        <f>508336799.58/1000</f>
        <v>508336.79957999999</v>
      </c>
      <c r="F10" s="93"/>
    </row>
    <row r="11" spans="1:6" x14ac:dyDescent="0.25">
      <c r="A11" s="79"/>
      <c r="B11" s="291" t="s">
        <v>69</v>
      </c>
      <c r="C11" s="291"/>
      <c r="D11" s="85">
        <f>-10015724.89/1000</f>
        <v>-10015.724890000001</v>
      </c>
      <c r="E11" s="85">
        <v>0</v>
      </c>
      <c r="F11" s="93"/>
    </row>
    <row r="12" spans="1:6" x14ac:dyDescent="0.25">
      <c r="A12" s="79"/>
      <c r="B12" s="291" t="s">
        <v>21</v>
      </c>
      <c r="C12" s="291"/>
      <c r="D12" s="85">
        <f>-5692407.23999999/1000</f>
        <v>-5692.4072399999895</v>
      </c>
      <c r="E12" s="85">
        <v>0</v>
      </c>
      <c r="F12" s="93"/>
    </row>
    <row r="13" spans="1:6" x14ac:dyDescent="0.25">
      <c r="A13" s="79"/>
      <c r="B13" s="291" t="s">
        <v>70</v>
      </c>
      <c r="C13" s="291"/>
      <c r="D13" s="85">
        <v>0</v>
      </c>
      <c r="E13" s="85">
        <v>0</v>
      </c>
      <c r="F13" s="93"/>
    </row>
    <row r="14" spans="1:6" x14ac:dyDescent="0.25">
      <c r="A14" s="79"/>
      <c r="B14" s="291" t="s">
        <v>71</v>
      </c>
      <c r="C14" s="291"/>
      <c r="D14" s="85">
        <v>0</v>
      </c>
      <c r="E14" s="85">
        <v>0</v>
      </c>
      <c r="F14" s="93"/>
    </row>
    <row r="15" spans="1:6" x14ac:dyDescent="0.25">
      <c r="A15" s="79"/>
      <c r="B15" s="291" t="s">
        <v>72</v>
      </c>
      <c r="C15" s="291"/>
      <c r="D15" s="85">
        <v>0</v>
      </c>
      <c r="E15" s="85">
        <v>0</v>
      </c>
      <c r="F15" s="93"/>
    </row>
    <row r="16" spans="1:6" x14ac:dyDescent="0.25">
      <c r="A16" s="79"/>
      <c r="B16" s="291" t="s">
        <v>73</v>
      </c>
      <c r="C16" s="291"/>
      <c r="D16" s="85">
        <v>0</v>
      </c>
      <c r="E16" s="85">
        <v>0</v>
      </c>
      <c r="F16" s="93"/>
    </row>
    <row r="17" spans="1:6" x14ac:dyDescent="0.25">
      <c r="A17" s="81"/>
      <c r="B17" s="82"/>
      <c r="C17" s="83"/>
      <c r="D17" s="84"/>
      <c r="E17" s="84"/>
      <c r="F17" s="93"/>
    </row>
    <row r="18" spans="1:6" x14ac:dyDescent="0.25">
      <c r="A18" s="81"/>
      <c r="B18" s="298" t="s">
        <v>74</v>
      </c>
      <c r="C18" s="298"/>
      <c r="D18" s="80">
        <f>-42613503.02/1000</f>
        <v>-42613.503020000004</v>
      </c>
      <c r="E18" s="80">
        <f>212024154.73/1000</f>
        <v>212024.15472999998</v>
      </c>
      <c r="F18" s="93"/>
    </row>
    <row r="19" spans="1:6" x14ac:dyDescent="0.25">
      <c r="A19" s="81"/>
      <c r="B19" s="82"/>
      <c r="C19" s="83"/>
      <c r="D19" s="84"/>
      <c r="E19" s="84"/>
      <c r="F19" s="93"/>
    </row>
    <row r="20" spans="1:6" x14ac:dyDescent="0.25">
      <c r="A20" s="86"/>
      <c r="B20" s="291" t="s">
        <v>27</v>
      </c>
      <c r="C20" s="291"/>
      <c r="D20" s="85">
        <v>0</v>
      </c>
      <c r="E20" s="85">
        <f>6696464.88/1000</f>
        <v>6696.4648799999995</v>
      </c>
      <c r="F20" s="93"/>
    </row>
    <row r="21" spans="1:6" x14ac:dyDescent="0.25">
      <c r="A21" s="79"/>
      <c r="B21" s="291" t="s">
        <v>75</v>
      </c>
      <c r="C21" s="291"/>
      <c r="D21" s="85">
        <v>0</v>
      </c>
      <c r="E21" s="85">
        <v>0</v>
      </c>
      <c r="F21" s="93"/>
    </row>
    <row r="22" spans="1:6" x14ac:dyDescent="0.25">
      <c r="A22" s="79"/>
      <c r="B22" s="291" t="s">
        <v>29</v>
      </c>
      <c r="C22" s="291"/>
      <c r="D22" s="85">
        <v>0</v>
      </c>
      <c r="E22" s="85">
        <f>185466303.3/1000</f>
        <v>185466.3033</v>
      </c>
      <c r="F22" s="93"/>
    </row>
    <row r="23" spans="1:6" x14ac:dyDescent="0.25">
      <c r="A23" s="79"/>
      <c r="B23" s="291" t="s">
        <v>31</v>
      </c>
      <c r="C23" s="291"/>
      <c r="D23" s="85">
        <v>0</v>
      </c>
      <c r="E23" s="85">
        <f>18862612.63/1000</f>
        <v>18862.61263</v>
      </c>
      <c r="F23" s="93"/>
    </row>
    <row r="24" spans="1:6" x14ac:dyDescent="0.25">
      <c r="A24" s="79"/>
      <c r="B24" s="291" t="s">
        <v>76</v>
      </c>
      <c r="C24" s="291"/>
      <c r="D24" s="85">
        <v>0</v>
      </c>
      <c r="E24" s="85">
        <f>998773.919999999/1000</f>
        <v>998.77391999999895</v>
      </c>
      <c r="F24" s="93"/>
    </row>
    <row r="25" spans="1:6" x14ac:dyDescent="0.25">
      <c r="A25" s="79"/>
      <c r="B25" s="291" t="s">
        <v>77</v>
      </c>
      <c r="C25" s="291"/>
      <c r="D25" s="85">
        <f>-42613503.02/1000</f>
        <v>-42613.503020000004</v>
      </c>
      <c r="E25" s="85">
        <v>0</v>
      </c>
      <c r="F25" s="93"/>
    </row>
    <row r="26" spans="1:6" x14ac:dyDescent="0.25">
      <c r="A26" s="79"/>
      <c r="B26" s="291" t="s">
        <v>34</v>
      </c>
      <c r="C26" s="291"/>
      <c r="D26" s="85">
        <v>0</v>
      </c>
      <c r="E26" s="85">
        <v>0</v>
      </c>
      <c r="F26" s="93"/>
    </row>
    <row r="27" spans="1:6" x14ac:dyDescent="0.25">
      <c r="A27" s="79"/>
      <c r="B27" s="291" t="s">
        <v>78</v>
      </c>
      <c r="C27" s="291"/>
      <c r="D27" s="85">
        <v>0</v>
      </c>
      <c r="E27" s="85">
        <v>0</v>
      </c>
      <c r="F27" s="93"/>
    </row>
    <row r="28" spans="1:6" x14ac:dyDescent="0.25">
      <c r="A28" s="79"/>
      <c r="B28" s="291" t="s">
        <v>79</v>
      </c>
      <c r="C28" s="291"/>
      <c r="D28" s="85">
        <v>0</v>
      </c>
      <c r="E28" s="85">
        <v>0</v>
      </c>
      <c r="F28" s="93"/>
    </row>
    <row r="29" spans="1:6" x14ac:dyDescent="0.25">
      <c r="A29" s="81"/>
      <c r="B29" s="82"/>
      <c r="C29" s="83"/>
      <c r="D29" s="87"/>
      <c r="E29" s="87"/>
      <c r="F29" s="93"/>
    </row>
    <row r="30" spans="1:6" x14ac:dyDescent="0.25">
      <c r="A30" s="75"/>
      <c r="B30" s="298" t="s">
        <v>80</v>
      </c>
      <c r="C30" s="298"/>
      <c r="D30" s="80">
        <f>193211904.99/1000</f>
        <v>193211.90499000001</v>
      </c>
      <c r="E30" s="80">
        <f>+-855251224.150001/1000</f>
        <v>-855251.22415000107</v>
      </c>
      <c r="F30" s="93"/>
    </row>
    <row r="31" spans="1:6" x14ac:dyDescent="0.25">
      <c r="A31" s="75"/>
      <c r="B31" s="82"/>
      <c r="C31" s="82"/>
      <c r="D31" s="84"/>
      <c r="E31" s="84"/>
      <c r="F31" s="93"/>
    </row>
    <row r="32" spans="1:6" x14ac:dyDescent="0.25">
      <c r="A32" s="75"/>
      <c r="B32" s="298" t="s">
        <v>81</v>
      </c>
      <c r="C32" s="298"/>
      <c r="D32" s="80">
        <f>26940877.4299997/1000</f>
        <v>26940.877429999702</v>
      </c>
      <c r="E32" s="80">
        <f>+-192172.49/1000</f>
        <v>-192.17248999999998</v>
      </c>
      <c r="F32" s="93"/>
    </row>
    <row r="33" spans="1:6" x14ac:dyDescent="0.25">
      <c r="A33" s="75"/>
      <c r="B33" s="82"/>
      <c r="C33" s="82"/>
      <c r="D33" s="84"/>
      <c r="E33" s="84"/>
      <c r="F33" s="93"/>
    </row>
    <row r="34" spans="1:6" x14ac:dyDescent="0.25">
      <c r="A34" s="75"/>
      <c r="B34" s="291" t="s">
        <v>82</v>
      </c>
      <c r="C34" s="291"/>
      <c r="D34" s="85">
        <f>10296584.9399997/1000</f>
        <v>10296.584939999699</v>
      </c>
      <c r="E34" s="85">
        <v>0</v>
      </c>
      <c r="F34" s="93"/>
    </row>
    <row r="35" spans="1:6" x14ac:dyDescent="0.25">
      <c r="A35" s="75"/>
      <c r="B35" s="291" t="s">
        <v>83</v>
      </c>
      <c r="C35" s="291"/>
      <c r="D35" s="85">
        <v>0</v>
      </c>
      <c r="E35" s="85">
        <v>0</v>
      </c>
      <c r="F35" s="93"/>
    </row>
    <row r="36" spans="1:6" x14ac:dyDescent="0.25">
      <c r="A36" s="94"/>
      <c r="B36" s="291" t="s">
        <v>20</v>
      </c>
      <c r="C36" s="291"/>
      <c r="D36" s="85">
        <f>14841435.71/1000</f>
        <v>14841.435710000002</v>
      </c>
      <c r="E36" s="85">
        <v>0</v>
      </c>
      <c r="F36" s="93"/>
    </row>
    <row r="37" spans="1:6" x14ac:dyDescent="0.25">
      <c r="A37" s="75"/>
      <c r="B37" s="291" t="s">
        <v>84</v>
      </c>
      <c r="C37" s="291"/>
      <c r="D37" s="85">
        <v>0</v>
      </c>
      <c r="E37" s="85">
        <v>0</v>
      </c>
      <c r="F37" s="93"/>
    </row>
    <row r="38" spans="1:6" x14ac:dyDescent="0.25">
      <c r="A38" s="75"/>
      <c r="B38" s="291" t="s">
        <v>22</v>
      </c>
      <c r="C38" s="291"/>
      <c r="D38" s="85">
        <v>0</v>
      </c>
      <c r="E38" s="85">
        <f>+-192172.49/1000</f>
        <v>-192.17248999999998</v>
      </c>
      <c r="F38" s="93"/>
    </row>
    <row r="39" spans="1:6" x14ac:dyDescent="0.25">
      <c r="A39" s="94"/>
      <c r="B39" s="291" t="s">
        <v>23</v>
      </c>
      <c r="C39" s="291"/>
      <c r="D39" s="85">
        <f>1802856.78/1000</f>
        <v>1802.8567800000001</v>
      </c>
      <c r="E39" s="85">
        <v>0</v>
      </c>
      <c r="F39" s="93"/>
    </row>
    <row r="40" spans="1:6" x14ac:dyDescent="0.25">
      <c r="A40" s="75"/>
      <c r="B40" s="291" t="s">
        <v>85</v>
      </c>
      <c r="C40" s="291"/>
      <c r="D40" s="85">
        <v>0</v>
      </c>
      <c r="E40" s="85">
        <v>0</v>
      </c>
      <c r="F40" s="93"/>
    </row>
    <row r="41" spans="1:6" x14ac:dyDescent="0.25">
      <c r="A41" s="75"/>
      <c r="B41" s="291" t="s">
        <v>25</v>
      </c>
      <c r="C41" s="291"/>
      <c r="D41" s="85">
        <v>0</v>
      </c>
      <c r="E41" s="85">
        <v>0</v>
      </c>
      <c r="F41" s="93"/>
    </row>
    <row r="42" spans="1:6" x14ac:dyDescent="0.25">
      <c r="A42" s="75"/>
      <c r="B42" s="82"/>
      <c r="C42" s="82"/>
      <c r="D42" s="84"/>
      <c r="E42" s="84"/>
      <c r="F42" s="93"/>
    </row>
    <row r="43" spans="1:6" x14ac:dyDescent="0.25">
      <c r="A43" s="75"/>
      <c r="B43" s="299" t="s">
        <v>86</v>
      </c>
      <c r="C43" s="299"/>
      <c r="D43" s="80">
        <f>156496585.38/1000</f>
        <v>156496.58538</v>
      </c>
      <c r="E43" s="80">
        <f>+-6083576.88/1000</f>
        <v>-6083.5768799999996</v>
      </c>
      <c r="F43" s="93"/>
    </row>
    <row r="44" spans="1:6" x14ac:dyDescent="0.25">
      <c r="A44" s="75"/>
      <c r="B44" s="82"/>
      <c r="C44" s="82"/>
      <c r="D44" s="84"/>
      <c r="E44" s="84"/>
      <c r="F44" s="93"/>
    </row>
    <row r="45" spans="1:6" x14ac:dyDescent="0.25">
      <c r="A45" s="75"/>
      <c r="B45" s="291" t="s">
        <v>87</v>
      </c>
      <c r="C45" s="291"/>
      <c r="D45" s="85">
        <v>0</v>
      </c>
      <c r="E45" s="85">
        <v>0</v>
      </c>
      <c r="F45" s="93"/>
    </row>
    <row r="46" spans="1:6" x14ac:dyDescent="0.25">
      <c r="A46" s="75"/>
      <c r="B46" s="291" t="s">
        <v>88</v>
      </c>
      <c r="C46" s="291"/>
      <c r="D46" s="85">
        <v>0</v>
      </c>
      <c r="E46" s="85">
        <v>0</v>
      </c>
      <c r="F46" s="93"/>
    </row>
    <row r="47" spans="1:6" x14ac:dyDescent="0.25">
      <c r="A47" s="94"/>
      <c r="B47" s="291" t="s">
        <v>28</v>
      </c>
      <c r="C47" s="291"/>
      <c r="D47" s="85">
        <f>156496585.38/1000</f>
        <v>156496.58538</v>
      </c>
      <c r="E47" s="85">
        <v>0</v>
      </c>
      <c r="F47" s="93"/>
    </row>
    <row r="48" spans="1:6" x14ac:dyDescent="0.25">
      <c r="A48" s="75"/>
      <c r="B48" s="291" t="s">
        <v>89</v>
      </c>
      <c r="C48" s="291"/>
      <c r="D48" s="85">
        <v>0</v>
      </c>
      <c r="E48" s="85">
        <v>0</v>
      </c>
      <c r="F48" s="88"/>
    </row>
    <row r="49" spans="1:6" x14ac:dyDescent="0.25">
      <c r="A49" s="75"/>
      <c r="B49" s="291" t="s">
        <v>90</v>
      </c>
      <c r="C49" s="291"/>
      <c r="D49" s="85">
        <v>0</v>
      </c>
      <c r="E49" s="85">
        <v>0</v>
      </c>
      <c r="F49" s="88"/>
    </row>
    <row r="50" spans="1:6" x14ac:dyDescent="0.25">
      <c r="A50" s="95"/>
      <c r="B50" s="291" t="s">
        <v>30</v>
      </c>
      <c r="C50" s="291"/>
      <c r="D50" s="85">
        <v>0</v>
      </c>
      <c r="E50" s="85">
        <f>+-6083576.88/1000</f>
        <v>-6083.5768799999996</v>
      </c>
      <c r="F50" s="89"/>
    </row>
    <row r="51" spans="1:6" x14ac:dyDescent="0.25">
      <c r="A51" s="75"/>
      <c r="B51" s="82"/>
      <c r="C51" s="82"/>
      <c r="D51" s="87"/>
      <c r="E51" s="87"/>
      <c r="F51" s="89"/>
    </row>
    <row r="52" spans="1:6" x14ac:dyDescent="0.25">
      <c r="A52" s="75"/>
      <c r="B52" s="298" t="s">
        <v>91</v>
      </c>
      <c r="C52" s="298"/>
      <c r="D52" s="80">
        <f>9774442.18/1000</f>
        <v>9774.44218</v>
      </c>
      <c r="E52" s="80">
        <f>+-848975474.780001/1000</f>
        <v>-848975.4747800011</v>
      </c>
      <c r="F52" s="89"/>
    </row>
    <row r="53" spans="1:6" x14ac:dyDescent="0.25">
      <c r="A53" s="75"/>
      <c r="B53" s="82"/>
      <c r="C53" s="82"/>
      <c r="D53" s="84"/>
      <c r="E53" s="84"/>
      <c r="F53" s="89"/>
    </row>
    <row r="54" spans="1:6" x14ac:dyDescent="0.25">
      <c r="A54" s="75"/>
      <c r="B54" s="298" t="s">
        <v>36</v>
      </c>
      <c r="C54" s="298"/>
      <c r="D54" s="80">
        <v>0</v>
      </c>
      <c r="E54" s="80">
        <v>0</v>
      </c>
      <c r="F54" s="89"/>
    </row>
    <row r="55" spans="1:6" x14ac:dyDescent="0.25">
      <c r="A55" s="75"/>
      <c r="B55" s="82"/>
      <c r="C55" s="82"/>
      <c r="D55" s="84"/>
      <c r="E55" s="84"/>
      <c r="F55" s="89"/>
    </row>
    <row r="56" spans="1:6" x14ac:dyDescent="0.25">
      <c r="A56" s="75"/>
      <c r="B56" s="291" t="s">
        <v>92</v>
      </c>
      <c r="C56" s="291"/>
      <c r="D56" s="85">
        <v>0</v>
      </c>
      <c r="E56" s="85">
        <v>0</v>
      </c>
      <c r="F56" s="89"/>
    </row>
    <row r="57" spans="1:6" x14ac:dyDescent="0.25">
      <c r="A57" s="75"/>
      <c r="B57" s="291" t="s">
        <v>93</v>
      </c>
      <c r="C57" s="291"/>
      <c r="D57" s="85">
        <v>0</v>
      </c>
      <c r="E57" s="85">
        <v>0</v>
      </c>
      <c r="F57" s="89"/>
    </row>
    <row r="58" spans="1:6" x14ac:dyDescent="0.25">
      <c r="A58" s="75"/>
      <c r="B58" s="291" t="s">
        <v>94</v>
      </c>
      <c r="C58" s="291"/>
      <c r="D58" s="85">
        <v>0</v>
      </c>
      <c r="E58" s="85">
        <v>0</v>
      </c>
      <c r="F58" s="89"/>
    </row>
    <row r="59" spans="1:6" x14ac:dyDescent="0.25">
      <c r="A59" s="75"/>
      <c r="B59" s="82"/>
      <c r="C59" s="82"/>
      <c r="D59" s="84"/>
      <c r="E59" s="84"/>
      <c r="F59" s="89"/>
    </row>
    <row r="60" spans="1:6" x14ac:dyDescent="0.25">
      <c r="A60" s="75"/>
      <c r="B60" s="298" t="s">
        <v>38</v>
      </c>
      <c r="C60" s="298"/>
      <c r="D60" s="80">
        <f>9774442.18/1000</f>
        <v>9774.44218</v>
      </c>
      <c r="E60" s="80">
        <f>+-848975474.780001/1000</f>
        <v>-848975.4747800011</v>
      </c>
      <c r="F60" s="89"/>
    </row>
    <row r="61" spans="1:6" x14ac:dyDescent="0.25">
      <c r="A61" s="75"/>
      <c r="B61" s="82"/>
      <c r="C61" s="82"/>
      <c r="D61" s="84"/>
      <c r="E61" s="84"/>
      <c r="F61" s="89"/>
    </row>
    <row r="62" spans="1:6" x14ac:dyDescent="0.25">
      <c r="A62" s="75"/>
      <c r="B62" s="291" t="s">
        <v>95</v>
      </c>
      <c r="C62" s="291"/>
      <c r="D62" s="85">
        <v>0</v>
      </c>
      <c r="E62" s="85">
        <f>+-838653174.130001/1000</f>
        <v>-838653.17413000099</v>
      </c>
      <c r="F62" s="89"/>
    </row>
    <row r="63" spans="1:6" x14ac:dyDescent="0.25">
      <c r="A63" s="75"/>
      <c r="B63" s="291" t="s">
        <v>96</v>
      </c>
      <c r="C63" s="291"/>
      <c r="D63" s="85">
        <v>0</v>
      </c>
      <c r="E63" s="85">
        <f>+-10322300.6500001/1000</f>
        <v>-10322.300650000099</v>
      </c>
      <c r="F63" s="89"/>
    </row>
    <row r="64" spans="1:6" x14ac:dyDescent="0.25">
      <c r="A64" s="75"/>
      <c r="B64" s="291" t="s">
        <v>39</v>
      </c>
      <c r="C64" s="291"/>
      <c r="D64" s="85">
        <v>0</v>
      </c>
      <c r="E64" s="85">
        <v>0</v>
      </c>
      <c r="F64" s="89"/>
    </row>
    <row r="65" spans="1:6" x14ac:dyDescent="0.25">
      <c r="A65" s="75"/>
      <c r="B65" s="291" t="s">
        <v>56</v>
      </c>
      <c r="C65" s="291"/>
      <c r="D65" s="85">
        <v>0</v>
      </c>
      <c r="E65" s="85">
        <v>0</v>
      </c>
      <c r="F65" s="89"/>
    </row>
    <row r="66" spans="1:6" x14ac:dyDescent="0.25">
      <c r="A66" s="75"/>
      <c r="B66" s="291" t="s">
        <v>49</v>
      </c>
      <c r="C66" s="291"/>
      <c r="D66" s="85">
        <f>9774442.18/1000</f>
        <v>9774.44218</v>
      </c>
      <c r="E66" s="85">
        <v>0</v>
      </c>
      <c r="F66" s="78"/>
    </row>
    <row r="67" spans="1:6" x14ac:dyDescent="0.25">
      <c r="A67" s="75"/>
      <c r="B67" s="82"/>
      <c r="C67" s="82"/>
      <c r="D67" s="84"/>
      <c r="E67" s="84"/>
      <c r="F67" s="93"/>
    </row>
    <row r="68" spans="1:6" x14ac:dyDescent="0.25">
      <c r="A68" s="75"/>
      <c r="B68" s="298" t="s">
        <v>97</v>
      </c>
      <c r="C68" s="298"/>
      <c r="D68" s="80">
        <v>0</v>
      </c>
      <c r="E68" s="80">
        <v>0</v>
      </c>
      <c r="F68" s="93"/>
    </row>
    <row r="69" spans="1:6" x14ac:dyDescent="0.25">
      <c r="A69" s="75"/>
      <c r="B69" s="82"/>
      <c r="C69" s="82"/>
      <c r="D69" s="84"/>
      <c r="E69" s="84"/>
      <c r="F69" s="93"/>
    </row>
    <row r="70" spans="1:6" x14ac:dyDescent="0.25">
      <c r="A70" s="75"/>
      <c r="B70" s="291" t="s">
        <v>98</v>
      </c>
      <c r="C70" s="291"/>
      <c r="D70" s="85">
        <v>0</v>
      </c>
      <c r="E70" s="85">
        <v>0</v>
      </c>
      <c r="F70" s="93"/>
    </row>
    <row r="71" spans="1:6" x14ac:dyDescent="0.25">
      <c r="A71" s="75"/>
      <c r="B71" s="291" t="s">
        <v>99</v>
      </c>
      <c r="C71" s="291"/>
      <c r="D71" s="85">
        <v>0</v>
      </c>
      <c r="E71" s="85">
        <v>0</v>
      </c>
      <c r="F71" s="93"/>
    </row>
    <row r="72" spans="1:6" ht="15.75" thickBot="1" x14ac:dyDescent="0.3">
      <c r="A72" s="96"/>
      <c r="B72" s="97"/>
      <c r="C72" s="97"/>
      <c r="D72" s="98">
        <f>134890269.84/1000</f>
        <v>134890.26983999999</v>
      </c>
      <c r="E72" s="98">
        <f>+-134890269.840001/1000</f>
        <v>-134890.26984000098</v>
      </c>
      <c r="F72" s="99"/>
    </row>
  </sheetData>
  <mergeCells count="54">
    <mergeCell ref="B71:C71"/>
    <mergeCell ref="B63:C63"/>
    <mergeCell ref="B64:C64"/>
    <mergeCell ref="B65:C65"/>
    <mergeCell ref="B66:C66"/>
    <mergeCell ref="B68:C68"/>
    <mergeCell ref="B70:C70"/>
    <mergeCell ref="B62:C62"/>
    <mergeCell ref="B46:C46"/>
    <mergeCell ref="B47:C47"/>
    <mergeCell ref="B48:C48"/>
    <mergeCell ref="B49:C49"/>
    <mergeCell ref="B50:C50"/>
    <mergeCell ref="B52:C52"/>
    <mergeCell ref="B54:C54"/>
    <mergeCell ref="B56:C56"/>
    <mergeCell ref="B57:C57"/>
    <mergeCell ref="B58:C58"/>
    <mergeCell ref="B60:C60"/>
    <mergeCell ref="B45:C45"/>
    <mergeCell ref="B30:C30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28:C28"/>
    <mergeCell ref="B15:C15"/>
    <mergeCell ref="B16:C1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14:C14"/>
    <mergeCell ref="A1:F1"/>
    <mergeCell ref="A2:F2"/>
    <mergeCell ref="A3:F3"/>
    <mergeCell ref="B4:C4"/>
    <mergeCell ref="B6:C6"/>
    <mergeCell ref="B8:C8"/>
    <mergeCell ref="B10:C10"/>
    <mergeCell ref="B11:C11"/>
    <mergeCell ref="B12:C12"/>
    <mergeCell ref="B13:C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workbookViewId="0">
      <selection sqref="A1:D1"/>
    </sheetView>
  </sheetViews>
  <sheetFormatPr baseColWidth="10" defaultRowHeight="15" x14ac:dyDescent="0.25"/>
  <cols>
    <col min="1" max="1" width="65.7109375" style="103" customWidth="1"/>
    <col min="2" max="3" width="11.42578125" style="103"/>
    <col min="4" max="4" width="24.28515625" style="103" customWidth="1"/>
    <col min="5" max="16384" width="11.42578125" style="103"/>
  </cols>
  <sheetData>
    <row r="1" spans="1:4" s="3" customFormat="1" ht="26.25" x14ac:dyDescent="0.4">
      <c r="A1" s="300" t="s">
        <v>101</v>
      </c>
      <c r="B1" s="301"/>
      <c r="C1" s="301"/>
      <c r="D1" s="302"/>
    </row>
    <row r="2" spans="1:4" s="3" customFormat="1" x14ac:dyDescent="0.25">
      <c r="A2" s="105"/>
      <c r="B2" s="103"/>
      <c r="C2" s="103"/>
      <c r="D2" s="106"/>
    </row>
    <row r="3" spans="1:4" s="3" customFormat="1" x14ac:dyDescent="0.25">
      <c r="A3" s="105"/>
      <c r="B3" s="103"/>
      <c r="C3" s="103"/>
      <c r="D3" s="106"/>
    </row>
    <row r="4" spans="1:4" s="3" customFormat="1" ht="23.25" x14ac:dyDescent="0.35">
      <c r="A4" s="107" t="s">
        <v>102</v>
      </c>
      <c r="B4" s="103"/>
      <c r="C4" s="103"/>
      <c r="D4" s="106"/>
    </row>
    <row r="5" spans="1:4" s="3" customFormat="1" ht="18.75" x14ac:dyDescent="0.3">
      <c r="A5" s="108" t="s">
        <v>103</v>
      </c>
      <c r="B5" s="103"/>
      <c r="C5" s="103"/>
      <c r="D5" s="106"/>
    </row>
    <row r="6" spans="1:4" s="3" customFormat="1" x14ac:dyDescent="0.25">
      <c r="A6" s="109" t="s">
        <v>68</v>
      </c>
      <c r="B6" s="110"/>
      <c r="C6" s="110"/>
      <c r="D6" s="111"/>
    </row>
    <row r="7" spans="1:4" s="3" customFormat="1" ht="44.25" customHeight="1" x14ac:dyDescent="0.25">
      <c r="A7" s="309" t="s">
        <v>104</v>
      </c>
      <c r="B7" s="310"/>
      <c r="C7" s="310"/>
      <c r="D7" s="311"/>
    </row>
    <row r="8" spans="1:4" s="3" customFormat="1" x14ac:dyDescent="0.25">
      <c r="A8" s="105"/>
      <c r="B8" s="103"/>
      <c r="C8" s="103"/>
      <c r="D8" s="106"/>
    </row>
    <row r="9" spans="1:4" s="3" customFormat="1" x14ac:dyDescent="0.25">
      <c r="A9" s="105" t="s">
        <v>105</v>
      </c>
      <c r="B9" s="112">
        <v>669.36137000000008</v>
      </c>
      <c r="C9" s="113"/>
      <c r="D9" s="114"/>
    </row>
    <row r="10" spans="1:4" s="3" customFormat="1" x14ac:dyDescent="0.25">
      <c r="A10" s="105" t="s">
        <v>106</v>
      </c>
      <c r="B10" s="112">
        <v>154824.14280000114</v>
      </c>
      <c r="C10" s="113"/>
      <c r="D10" s="114"/>
    </row>
    <row r="11" spans="1:4" s="3" customFormat="1" x14ac:dyDescent="0.25">
      <c r="A11" s="105" t="s">
        <v>107</v>
      </c>
      <c r="B11" s="112">
        <v>1467394.0234099997</v>
      </c>
      <c r="C11" s="113"/>
      <c r="D11" s="114"/>
    </row>
    <row r="12" spans="1:4" s="3" customFormat="1" x14ac:dyDescent="0.25">
      <c r="A12" s="105" t="s">
        <v>108</v>
      </c>
      <c r="B12" s="112">
        <v>4476.5746000000017</v>
      </c>
      <c r="C12" s="113"/>
      <c r="D12" s="115"/>
    </row>
    <row r="13" spans="1:4" s="3" customFormat="1" ht="15.75" thickBot="1" x14ac:dyDescent="0.3">
      <c r="A13" s="105"/>
      <c r="B13" s="116">
        <v>1627364.1021800009</v>
      </c>
      <c r="C13" s="113"/>
      <c r="D13" s="117"/>
    </row>
    <row r="14" spans="1:4" s="3" customFormat="1" x14ac:dyDescent="0.25">
      <c r="A14" s="105"/>
      <c r="B14" s="113"/>
      <c r="C14" s="113"/>
      <c r="D14" s="115"/>
    </row>
    <row r="15" spans="1:4" s="3" customFormat="1" x14ac:dyDescent="0.25">
      <c r="A15" s="118" t="s">
        <v>109</v>
      </c>
      <c r="B15" s="103"/>
      <c r="C15" s="103"/>
      <c r="D15" s="119"/>
    </row>
    <row r="16" spans="1:4" s="3" customFormat="1" x14ac:dyDescent="0.25">
      <c r="A16" s="105" t="s">
        <v>110</v>
      </c>
      <c r="B16" s="103"/>
      <c r="C16" s="103"/>
      <c r="D16" s="119"/>
    </row>
    <row r="17" spans="1:4" s="3" customFormat="1" x14ac:dyDescent="0.25">
      <c r="A17" s="105"/>
      <c r="B17" s="103"/>
      <c r="C17" s="103"/>
      <c r="D17" s="119"/>
    </row>
    <row r="18" spans="1:4" s="3" customFormat="1" x14ac:dyDescent="0.25">
      <c r="A18" s="120" t="s">
        <v>111</v>
      </c>
      <c r="B18" s="112">
        <v>24192.894659999998</v>
      </c>
      <c r="C18" s="103"/>
      <c r="D18" s="119"/>
    </row>
    <row r="19" spans="1:4" s="3" customFormat="1" x14ac:dyDescent="0.25">
      <c r="A19" s="120" t="s">
        <v>112</v>
      </c>
      <c r="B19" s="112">
        <v>14.960279999999999</v>
      </c>
      <c r="C19" s="103"/>
      <c r="D19" s="119"/>
    </row>
    <row r="20" spans="1:4" s="3" customFormat="1" ht="15.75" thickBot="1" x14ac:dyDescent="0.3">
      <c r="A20" s="105"/>
      <c r="B20" s="121">
        <v>24207.854939999997</v>
      </c>
      <c r="C20" s="103"/>
      <c r="D20" s="117"/>
    </row>
    <row r="21" spans="1:4" s="3" customFormat="1" hidden="1" x14ac:dyDescent="0.25">
      <c r="A21" s="122" t="s">
        <v>113</v>
      </c>
      <c r="B21" s="123"/>
      <c r="C21" s="123"/>
      <c r="D21" s="124"/>
    </row>
    <row r="22" spans="1:4" s="3" customFormat="1" hidden="1" x14ac:dyDescent="0.25">
      <c r="A22" s="125"/>
      <c r="B22" s="123"/>
      <c r="C22" s="123"/>
      <c r="D22" s="124"/>
    </row>
    <row r="23" spans="1:4" s="3" customFormat="1" hidden="1" x14ac:dyDescent="0.25">
      <c r="A23" s="125"/>
      <c r="B23" s="123"/>
      <c r="C23" s="123"/>
      <c r="D23" s="124"/>
    </row>
    <row r="24" spans="1:4" s="3" customFormat="1" hidden="1" x14ac:dyDescent="0.25">
      <c r="A24" s="125"/>
      <c r="B24" s="123"/>
      <c r="C24" s="123"/>
      <c r="D24" s="124"/>
    </row>
    <row r="25" spans="1:4" s="3" customFormat="1" hidden="1" x14ac:dyDescent="0.25">
      <c r="A25" s="125"/>
      <c r="B25" s="123"/>
      <c r="C25" s="123"/>
      <c r="D25" s="124"/>
    </row>
    <row r="26" spans="1:4" s="3" customFormat="1" hidden="1" x14ac:dyDescent="0.25">
      <c r="A26" s="125"/>
      <c r="B26" s="123"/>
      <c r="C26" s="123"/>
      <c r="D26" s="124"/>
    </row>
    <row r="27" spans="1:4" s="3" customFormat="1" hidden="1" x14ac:dyDescent="0.25">
      <c r="A27" s="125"/>
      <c r="B27" s="123"/>
      <c r="C27" s="123"/>
      <c r="D27" s="124"/>
    </row>
    <row r="28" spans="1:4" s="3" customFormat="1" hidden="1" x14ac:dyDescent="0.25">
      <c r="A28" s="125"/>
      <c r="B28" s="123"/>
      <c r="C28" s="123"/>
      <c r="D28" s="124"/>
    </row>
    <row r="29" spans="1:4" s="3" customFormat="1" hidden="1" x14ac:dyDescent="0.25">
      <c r="A29" s="125"/>
      <c r="B29" s="123"/>
      <c r="C29" s="123"/>
      <c r="D29" s="124"/>
    </row>
    <row r="30" spans="1:4" s="3" customFormat="1" hidden="1" x14ac:dyDescent="0.25">
      <c r="A30" s="125"/>
      <c r="B30" s="123"/>
      <c r="C30" s="123"/>
      <c r="D30" s="124"/>
    </row>
    <row r="31" spans="1:4" s="3" customFormat="1" hidden="1" x14ac:dyDescent="0.25">
      <c r="A31" s="105"/>
      <c r="B31" s="103"/>
      <c r="C31" s="103"/>
      <c r="D31" s="106"/>
    </row>
    <row r="32" spans="1:4" s="3" customFormat="1" x14ac:dyDescent="0.25">
      <c r="A32" s="105"/>
      <c r="B32" s="103"/>
      <c r="C32" s="103"/>
      <c r="D32" s="106"/>
    </row>
    <row r="33" spans="1:4" s="3" customFormat="1" x14ac:dyDescent="0.25">
      <c r="A33" s="118" t="s">
        <v>114</v>
      </c>
      <c r="B33" s="103"/>
      <c r="C33" s="103"/>
      <c r="D33" s="106"/>
    </row>
    <row r="34" spans="1:4" s="3" customFormat="1" x14ac:dyDescent="0.25">
      <c r="A34" s="309" t="s">
        <v>115</v>
      </c>
      <c r="B34" s="310"/>
      <c r="C34" s="310"/>
      <c r="D34" s="311"/>
    </row>
    <row r="35" spans="1:4" s="3" customFormat="1" x14ac:dyDescent="0.25">
      <c r="A35" s="105" t="s">
        <v>116</v>
      </c>
      <c r="B35" s="103"/>
      <c r="C35" s="103"/>
      <c r="D35" s="106"/>
    </row>
    <row r="36" spans="1:4" s="3" customFormat="1" x14ac:dyDescent="0.25">
      <c r="A36" s="105"/>
      <c r="B36" s="103"/>
      <c r="C36" s="103"/>
      <c r="D36" s="106"/>
    </row>
    <row r="37" spans="1:4" s="3" customFormat="1" x14ac:dyDescent="0.25">
      <c r="A37" s="126" t="s">
        <v>117</v>
      </c>
      <c r="B37" s="112">
        <v>85317.8</v>
      </c>
      <c r="C37" s="103"/>
      <c r="D37" s="106"/>
    </row>
    <row r="38" spans="1:4" s="3" customFormat="1" x14ac:dyDescent="0.25">
      <c r="A38" s="126" t="s">
        <v>118</v>
      </c>
      <c r="B38" s="112">
        <v>10</v>
      </c>
      <c r="C38" s="103"/>
      <c r="D38" s="106"/>
    </row>
    <row r="39" spans="1:4" s="3" customFormat="1" ht="15.75" thickBot="1" x14ac:dyDescent="0.3">
      <c r="A39" s="126"/>
      <c r="B39" s="127">
        <v>85327.8</v>
      </c>
      <c r="C39" s="103"/>
      <c r="D39" s="106"/>
    </row>
    <row r="40" spans="1:4" s="3" customFormat="1" x14ac:dyDescent="0.25">
      <c r="A40" s="105"/>
      <c r="B40" s="103"/>
      <c r="C40" s="103"/>
      <c r="D40" s="106"/>
    </row>
    <row r="41" spans="1:4" s="3" customFormat="1" x14ac:dyDescent="0.25">
      <c r="A41" s="118" t="s">
        <v>119</v>
      </c>
      <c r="B41" s="103"/>
      <c r="C41" s="103"/>
      <c r="D41" s="106"/>
    </row>
    <row r="42" spans="1:4" s="3" customFormat="1" x14ac:dyDescent="0.25">
      <c r="A42" s="105"/>
      <c r="B42" s="103"/>
      <c r="C42" s="103"/>
      <c r="D42" s="106"/>
    </row>
    <row r="43" spans="1:4" s="3" customFormat="1" x14ac:dyDescent="0.25">
      <c r="A43" s="105" t="s">
        <v>120</v>
      </c>
      <c r="B43" s="112">
        <v>774595.60003999993</v>
      </c>
      <c r="C43" s="103"/>
      <c r="D43" s="106"/>
    </row>
    <row r="44" spans="1:4" s="3" customFormat="1" x14ac:dyDescent="0.25">
      <c r="A44" s="105" t="s">
        <v>121</v>
      </c>
      <c r="B44" s="112">
        <v>456143.82910999999</v>
      </c>
      <c r="C44" s="103"/>
      <c r="D44" s="106"/>
    </row>
    <row r="45" spans="1:4" s="3" customFormat="1" x14ac:dyDescent="0.25">
      <c r="A45" s="105" t="s">
        <v>122</v>
      </c>
      <c r="B45" s="112">
        <v>396093.50218000001</v>
      </c>
      <c r="C45" s="103"/>
      <c r="D45" s="106"/>
    </row>
    <row r="46" spans="1:4" s="3" customFormat="1" x14ac:dyDescent="0.25">
      <c r="A46" s="105" t="s">
        <v>123</v>
      </c>
      <c r="B46" s="112">
        <v>22744.554090000005</v>
      </c>
      <c r="C46" s="103"/>
      <c r="D46" s="106"/>
    </row>
    <row r="47" spans="1:4" s="3" customFormat="1" x14ac:dyDescent="0.25">
      <c r="A47" s="105" t="s">
        <v>124</v>
      </c>
      <c r="B47" s="112">
        <v>72842.049700000003</v>
      </c>
      <c r="C47" s="103"/>
      <c r="D47" s="106"/>
    </row>
    <row r="48" spans="1:4" s="3" customFormat="1" x14ac:dyDescent="0.25">
      <c r="A48" s="105" t="s">
        <v>125</v>
      </c>
      <c r="B48" s="112">
        <v>51311.007709999998</v>
      </c>
      <c r="C48" s="103"/>
      <c r="D48" s="106"/>
    </row>
    <row r="49" spans="1:4" s="3" customFormat="1" x14ac:dyDescent="0.25">
      <c r="A49" s="105" t="s">
        <v>126</v>
      </c>
      <c r="B49" s="112">
        <v>1674.0445500000001</v>
      </c>
      <c r="C49" s="103"/>
      <c r="D49" s="106"/>
    </row>
    <row r="50" spans="1:4" s="3" customFormat="1" x14ac:dyDescent="0.25">
      <c r="A50" s="105" t="s">
        <v>127</v>
      </c>
      <c r="B50" s="112">
        <v>119577.39284999999</v>
      </c>
      <c r="C50" s="103"/>
      <c r="D50" s="106"/>
    </row>
    <row r="51" spans="1:4" s="3" customFormat="1" x14ac:dyDescent="0.25">
      <c r="A51" s="105" t="s">
        <v>128</v>
      </c>
      <c r="B51" s="112">
        <v>16920.196940000002</v>
      </c>
      <c r="C51" s="103"/>
      <c r="D51" s="106"/>
    </row>
    <row r="52" spans="1:4" s="3" customFormat="1" x14ac:dyDescent="0.25">
      <c r="A52" s="105" t="s">
        <v>129</v>
      </c>
      <c r="B52" s="112">
        <v>263988.31690999999</v>
      </c>
      <c r="C52" s="103"/>
      <c r="D52" s="106"/>
    </row>
    <row r="53" spans="1:4" s="3" customFormat="1" x14ac:dyDescent="0.25">
      <c r="A53" s="105" t="s">
        <v>130</v>
      </c>
      <c r="B53" s="112">
        <v>31035.276669999999</v>
      </c>
      <c r="C53" s="103"/>
      <c r="D53" s="106"/>
    </row>
    <row r="54" spans="1:4" s="3" customFormat="1" x14ac:dyDescent="0.25">
      <c r="A54" s="105" t="s">
        <v>131</v>
      </c>
      <c r="B54" s="112">
        <v>7247.6261799999993</v>
      </c>
      <c r="C54" s="103"/>
      <c r="D54" s="106"/>
    </row>
    <row r="55" spans="1:4" s="3" customFormat="1" x14ac:dyDescent="0.25">
      <c r="A55" s="105" t="s">
        <v>33</v>
      </c>
      <c r="B55" s="112">
        <v>-152883.22329999998</v>
      </c>
      <c r="C55" s="103"/>
      <c r="D55" s="106"/>
    </row>
    <row r="56" spans="1:4" s="3" customFormat="1" x14ac:dyDescent="0.25">
      <c r="A56" s="105" t="s">
        <v>132</v>
      </c>
      <c r="B56" s="112">
        <v>-363628.31007999997</v>
      </c>
      <c r="C56" s="103"/>
      <c r="D56" s="106"/>
    </row>
    <row r="57" spans="1:4" s="3" customFormat="1" x14ac:dyDescent="0.25">
      <c r="A57" s="105" t="s">
        <v>133</v>
      </c>
      <c r="B57" s="112">
        <v>-33594.795559999991</v>
      </c>
      <c r="C57" s="103"/>
      <c r="D57" s="106"/>
    </row>
    <row r="58" spans="1:4" s="3" customFormat="1" ht="15.75" thickBot="1" x14ac:dyDescent="0.3">
      <c r="A58" s="105"/>
      <c r="B58" s="116">
        <v>1664067.0679900004</v>
      </c>
      <c r="C58" s="103"/>
      <c r="D58" s="106"/>
    </row>
    <row r="59" spans="1:4" s="3" customFormat="1" x14ac:dyDescent="0.25">
      <c r="A59" s="105"/>
      <c r="B59" s="103"/>
      <c r="C59" s="103"/>
      <c r="D59" s="106"/>
    </row>
    <row r="60" spans="1:4" s="3" customFormat="1" x14ac:dyDescent="0.25">
      <c r="A60" s="105" t="s">
        <v>134</v>
      </c>
      <c r="B60" s="103"/>
      <c r="C60" s="103"/>
      <c r="D60" s="106"/>
    </row>
    <row r="61" spans="1:4" s="3" customFormat="1" x14ac:dyDescent="0.25">
      <c r="A61" s="105"/>
      <c r="B61" s="103"/>
      <c r="C61" s="103"/>
      <c r="D61" s="106"/>
    </row>
    <row r="62" spans="1:4" s="3" customFormat="1" x14ac:dyDescent="0.25">
      <c r="A62" s="309" t="s">
        <v>135</v>
      </c>
      <c r="B62" s="310"/>
      <c r="C62" s="310"/>
      <c r="D62" s="311"/>
    </row>
    <row r="63" spans="1:4" s="3" customFormat="1" x14ac:dyDescent="0.25">
      <c r="A63" s="105"/>
      <c r="B63" s="103"/>
      <c r="C63" s="103"/>
      <c r="D63" s="106"/>
    </row>
    <row r="64" spans="1:4" s="3" customFormat="1" x14ac:dyDescent="0.25">
      <c r="A64" s="105" t="s">
        <v>136</v>
      </c>
      <c r="B64" s="103"/>
      <c r="C64" s="103"/>
      <c r="D64" s="106"/>
    </row>
    <row r="65" spans="1:4" s="3" customFormat="1" hidden="1" x14ac:dyDescent="0.25">
      <c r="A65" s="105"/>
      <c r="B65" s="103"/>
      <c r="C65" s="103"/>
      <c r="D65" s="106"/>
    </row>
    <row r="66" spans="1:4" s="3" customFormat="1" hidden="1" x14ac:dyDescent="0.25">
      <c r="A66" s="105"/>
      <c r="B66" s="103"/>
      <c r="C66" s="103"/>
      <c r="D66" s="106"/>
    </row>
    <row r="67" spans="1:4" s="3" customFormat="1" hidden="1" x14ac:dyDescent="0.25">
      <c r="A67" s="105"/>
      <c r="B67" s="103"/>
      <c r="C67" s="103"/>
      <c r="D67" s="106"/>
    </row>
    <row r="68" spans="1:4" s="3" customFormat="1" hidden="1" x14ac:dyDescent="0.25">
      <c r="A68" s="122" t="s">
        <v>137</v>
      </c>
      <c r="B68" s="123"/>
      <c r="C68" s="123"/>
      <c r="D68" s="124"/>
    </row>
    <row r="69" spans="1:4" s="3" customFormat="1" hidden="1" x14ac:dyDescent="0.25">
      <c r="A69" s="125" t="s">
        <v>138</v>
      </c>
      <c r="B69" s="123"/>
      <c r="C69" s="123"/>
      <c r="D69" s="124"/>
    </row>
    <row r="70" spans="1:4" s="3" customFormat="1" hidden="1" x14ac:dyDescent="0.25">
      <c r="A70" s="125" t="s">
        <v>139</v>
      </c>
      <c r="B70" s="123"/>
      <c r="C70" s="123"/>
      <c r="D70" s="124"/>
    </row>
    <row r="71" spans="1:4" s="3" customFormat="1" hidden="1" x14ac:dyDescent="0.25">
      <c r="A71" s="125" t="s">
        <v>140</v>
      </c>
      <c r="B71" s="123"/>
      <c r="C71" s="123"/>
      <c r="D71" s="124"/>
    </row>
    <row r="72" spans="1:4" s="3" customFormat="1" hidden="1" x14ac:dyDescent="0.25">
      <c r="A72" s="125"/>
      <c r="B72" s="123"/>
      <c r="C72" s="123"/>
      <c r="D72" s="124"/>
    </row>
    <row r="73" spans="1:4" s="3" customFormat="1" x14ac:dyDescent="0.25">
      <c r="A73" s="125"/>
      <c r="B73" s="123"/>
      <c r="C73" s="123"/>
      <c r="D73" s="124"/>
    </row>
    <row r="74" spans="1:4" s="3" customFormat="1" x14ac:dyDescent="0.25">
      <c r="A74" s="118" t="s">
        <v>141</v>
      </c>
      <c r="B74" s="103"/>
      <c r="C74" s="103"/>
      <c r="D74" s="106"/>
    </row>
    <row r="75" spans="1:4" s="3" customFormat="1" x14ac:dyDescent="0.25">
      <c r="A75" s="309" t="s">
        <v>142</v>
      </c>
      <c r="B75" s="310"/>
      <c r="C75" s="310"/>
      <c r="D75" s="311"/>
    </row>
    <row r="76" spans="1:4" s="3" customFormat="1" x14ac:dyDescent="0.25">
      <c r="A76" s="126" t="s">
        <v>143</v>
      </c>
      <c r="B76" s="112">
        <v>174697.61799999999</v>
      </c>
      <c r="C76" s="103"/>
      <c r="D76" s="106"/>
    </row>
    <row r="77" spans="1:4" s="3" customFormat="1" x14ac:dyDescent="0.25">
      <c r="A77" s="126" t="s">
        <v>144</v>
      </c>
      <c r="B77" s="112">
        <v>100000</v>
      </c>
      <c r="C77" s="103"/>
      <c r="D77" s="106"/>
    </row>
    <row r="78" spans="1:4" s="3" customFormat="1" ht="15.75" thickBot="1" x14ac:dyDescent="0.3">
      <c r="A78" s="105"/>
      <c r="B78" s="128">
        <v>274697.61800000002</v>
      </c>
      <c r="C78" s="103"/>
      <c r="D78" s="106"/>
    </row>
    <row r="79" spans="1:4" s="3" customFormat="1" x14ac:dyDescent="0.25">
      <c r="A79" s="105"/>
      <c r="B79" s="103"/>
      <c r="C79" s="103"/>
      <c r="D79" s="106"/>
    </row>
    <row r="80" spans="1:4" s="3" customFormat="1" x14ac:dyDescent="0.25">
      <c r="A80" s="118" t="s">
        <v>145</v>
      </c>
      <c r="B80" s="103"/>
      <c r="C80" s="103"/>
      <c r="D80" s="106"/>
    </row>
    <row r="81" spans="1:4" s="3" customFormat="1" x14ac:dyDescent="0.25">
      <c r="A81" s="105" t="s">
        <v>146</v>
      </c>
      <c r="B81" s="103"/>
      <c r="C81" s="103"/>
      <c r="D81" s="106"/>
    </row>
    <row r="82" spans="1:4" s="3" customFormat="1" x14ac:dyDescent="0.25">
      <c r="A82" s="105"/>
      <c r="B82" s="103"/>
      <c r="C82" s="103"/>
      <c r="D82" s="106"/>
    </row>
    <row r="83" spans="1:4" s="3" customFormat="1" ht="23.25" x14ac:dyDescent="0.35">
      <c r="A83" s="107" t="s">
        <v>147</v>
      </c>
      <c r="B83" s="103"/>
      <c r="C83" s="103"/>
      <c r="D83" s="106"/>
    </row>
    <row r="84" spans="1:4" s="3" customFormat="1" ht="18.75" x14ac:dyDescent="0.3">
      <c r="A84" s="108" t="s">
        <v>148</v>
      </c>
      <c r="B84" s="103"/>
      <c r="C84" s="103"/>
      <c r="D84" s="106"/>
    </row>
    <row r="85" spans="1:4" s="3" customFormat="1" x14ac:dyDescent="0.25">
      <c r="A85" s="118"/>
      <c r="B85" s="103"/>
      <c r="C85" s="103"/>
      <c r="D85" s="106"/>
    </row>
    <row r="86" spans="1:4" s="3" customFormat="1" x14ac:dyDescent="0.25">
      <c r="A86" s="129" t="s">
        <v>149</v>
      </c>
      <c r="B86" s="103"/>
      <c r="C86" s="103"/>
      <c r="D86" s="106"/>
    </row>
    <row r="87" spans="1:4" s="3" customFormat="1" x14ac:dyDescent="0.25">
      <c r="A87" s="118"/>
      <c r="B87" s="103"/>
      <c r="C87" s="103"/>
      <c r="D87" s="106"/>
    </row>
    <row r="88" spans="1:4" s="3" customFormat="1" x14ac:dyDescent="0.25">
      <c r="A88" s="130" t="s">
        <v>150</v>
      </c>
      <c r="B88" s="131">
        <v>597.63907999999992</v>
      </c>
      <c r="C88" s="103"/>
      <c r="D88" s="106"/>
    </row>
    <row r="89" spans="1:4" s="3" customFormat="1" x14ac:dyDescent="0.25">
      <c r="A89" s="130" t="s">
        <v>151</v>
      </c>
      <c r="B89" s="131">
        <v>836626.19169000001</v>
      </c>
      <c r="C89" s="103"/>
      <c r="D89" s="106"/>
    </row>
    <row r="90" spans="1:4" s="3" customFormat="1" x14ac:dyDescent="0.25">
      <c r="A90" s="130" t="s">
        <v>152</v>
      </c>
      <c r="B90" s="131">
        <v>7167.7435800000003</v>
      </c>
      <c r="C90" s="103"/>
      <c r="D90" s="106"/>
    </row>
    <row r="91" spans="1:4" s="3" customFormat="1" x14ac:dyDescent="0.25">
      <c r="A91" s="130" t="s">
        <v>153</v>
      </c>
      <c r="B91" s="131">
        <v>0</v>
      </c>
      <c r="C91" s="103"/>
      <c r="D91" s="106"/>
    </row>
    <row r="92" spans="1:4" s="3" customFormat="1" x14ac:dyDescent="0.25">
      <c r="A92" s="130" t="s">
        <v>154</v>
      </c>
      <c r="B92" s="131">
        <v>27455.15235</v>
      </c>
      <c r="C92" s="103"/>
      <c r="D92" s="106"/>
    </row>
    <row r="93" spans="1:4" s="3" customFormat="1" x14ac:dyDescent="0.25">
      <c r="A93" s="130" t="s">
        <v>155</v>
      </c>
      <c r="B93" s="131">
        <v>47174.555780000002</v>
      </c>
      <c r="C93" s="103"/>
      <c r="D93" s="106"/>
    </row>
    <row r="94" spans="1:4" s="3" customFormat="1" x14ac:dyDescent="0.25">
      <c r="A94" s="130" t="s">
        <v>152</v>
      </c>
      <c r="B94" s="131">
        <v>806.56361000000004</v>
      </c>
      <c r="C94" s="103"/>
      <c r="D94" s="106"/>
    </row>
    <row r="95" spans="1:4" s="3" customFormat="1" x14ac:dyDescent="0.25">
      <c r="A95" s="130" t="s">
        <v>156</v>
      </c>
      <c r="B95" s="131">
        <v>61445.400119999998</v>
      </c>
      <c r="C95" s="103"/>
      <c r="D95" s="106"/>
    </row>
    <row r="96" spans="1:4" s="3" customFormat="1" ht="45" x14ac:dyDescent="0.25">
      <c r="A96" s="132" t="s">
        <v>157</v>
      </c>
      <c r="B96" s="131">
        <v>992</v>
      </c>
      <c r="C96" s="103"/>
      <c r="D96" s="106"/>
    </row>
    <row r="97" spans="1:4" s="3" customFormat="1" x14ac:dyDescent="0.25">
      <c r="A97" s="130" t="s">
        <v>158</v>
      </c>
      <c r="B97" s="131">
        <v>44809.542959999999</v>
      </c>
      <c r="C97" s="103"/>
      <c r="D97" s="106"/>
    </row>
    <row r="98" spans="1:4" s="3" customFormat="1" ht="45" x14ac:dyDescent="0.25">
      <c r="A98" s="132" t="s">
        <v>159</v>
      </c>
      <c r="B98" s="131">
        <v>298.51115999999996</v>
      </c>
      <c r="C98" s="103"/>
      <c r="D98" s="106"/>
    </row>
    <row r="99" spans="1:4" s="3" customFormat="1" x14ac:dyDescent="0.25">
      <c r="A99" s="130" t="s">
        <v>160</v>
      </c>
      <c r="B99" s="131">
        <v>538128.76759000006</v>
      </c>
      <c r="C99" s="103"/>
      <c r="D99" s="106"/>
    </row>
    <row r="100" spans="1:4" s="3" customFormat="1" x14ac:dyDescent="0.25">
      <c r="A100" s="130" t="s">
        <v>161</v>
      </c>
      <c r="B100" s="131">
        <v>150680.20400999999</v>
      </c>
      <c r="C100" s="103"/>
      <c r="D100" s="106"/>
    </row>
    <row r="101" spans="1:4" s="3" customFormat="1" ht="15.75" thickBot="1" x14ac:dyDescent="0.3">
      <c r="A101" s="105"/>
      <c r="B101" s="116">
        <v>1716182.27193</v>
      </c>
      <c r="C101" s="103"/>
      <c r="D101" s="106"/>
    </row>
    <row r="102" spans="1:4" s="3" customFormat="1" x14ac:dyDescent="0.25">
      <c r="A102" s="105"/>
      <c r="B102" s="103"/>
      <c r="C102" s="103"/>
      <c r="D102" s="106"/>
    </row>
    <row r="103" spans="1:4" s="3" customFormat="1" hidden="1" x14ac:dyDescent="0.25">
      <c r="A103" s="105"/>
      <c r="B103" s="103"/>
      <c r="C103" s="103"/>
      <c r="D103" s="106"/>
    </row>
    <row r="104" spans="1:4" s="3" customFormat="1" hidden="1" x14ac:dyDescent="0.25">
      <c r="A104" s="105"/>
      <c r="B104" s="103"/>
      <c r="C104" s="103"/>
      <c r="D104" s="106"/>
    </row>
    <row r="105" spans="1:4" s="3" customFormat="1" ht="18.75" x14ac:dyDescent="0.3">
      <c r="A105" s="108" t="s">
        <v>162</v>
      </c>
      <c r="B105" s="103"/>
      <c r="C105" s="103"/>
      <c r="D105" s="106"/>
    </row>
    <row r="106" spans="1:4" s="3" customFormat="1" hidden="1" x14ac:dyDescent="0.25">
      <c r="A106" s="105"/>
      <c r="B106" s="103"/>
      <c r="C106" s="103"/>
      <c r="D106" s="106"/>
    </row>
    <row r="107" spans="1:4" s="3" customFormat="1" x14ac:dyDescent="0.25">
      <c r="A107" s="105"/>
      <c r="B107" s="103"/>
      <c r="C107" s="103"/>
      <c r="D107" s="106"/>
    </row>
    <row r="108" spans="1:4" s="3" customFormat="1" x14ac:dyDescent="0.25">
      <c r="A108" s="105" t="s">
        <v>163</v>
      </c>
      <c r="B108" s="112">
        <v>786321.95614999998</v>
      </c>
      <c r="C108" s="133">
        <v>0.89606368395229297</v>
      </c>
      <c r="D108" s="106"/>
    </row>
    <row r="109" spans="1:4" s="3" customFormat="1" x14ac:dyDescent="0.25">
      <c r="A109" s="105" t="s">
        <v>164</v>
      </c>
      <c r="B109" s="112">
        <v>36925.129659999999</v>
      </c>
      <c r="C109" s="133">
        <v>4.2078524521377982E-2</v>
      </c>
      <c r="D109" s="106"/>
    </row>
    <row r="110" spans="1:4" s="3" customFormat="1" x14ac:dyDescent="0.25">
      <c r="A110" s="105" t="s">
        <v>165</v>
      </c>
      <c r="B110" s="112">
        <v>5825.3291099999997</v>
      </c>
      <c r="C110" s="133">
        <v>6.6383315659894688E-3</v>
      </c>
      <c r="D110" s="106"/>
    </row>
    <row r="111" spans="1:4" s="3" customFormat="1" x14ac:dyDescent="0.25">
      <c r="A111" s="105" t="s">
        <v>166</v>
      </c>
      <c r="B111" s="112">
        <v>46054.864099999992</v>
      </c>
      <c r="C111" s="133">
        <v>5.248243530096193E-2</v>
      </c>
      <c r="D111" s="106"/>
    </row>
    <row r="112" spans="1:4" s="3" customFormat="1" x14ac:dyDescent="0.25">
      <c r="A112" s="105" t="s">
        <v>167</v>
      </c>
      <c r="B112" s="112">
        <v>2401.8187799999996</v>
      </c>
      <c r="C112" s="133">
        <v>2.7370246593776252E-3</v>
      </c>
      <c r="D112" s="106"/>
    </row>
    <row r="113" spans="1:4" s="3" customFormat="1" ht="15.75" thickBot="1" x14ac:dyDescent="0.3">
      <c r="A113" s="105"/>
      <c r="B113" s="121">
        <v>877529.09779999999</v>
      </c>
      <c r="C113" s="103"/>
      <c r="D113" s="106"/>
    </row>
    <row r="114" spans="1:4" s="3" customFormat="1" x14ac:dyDescent="0.25">
      <c r="A114" s="105"/>
      <c r="B114" s="103"/>
      <c r="C114" s="103"/>
      <c r="D114" s="106"/>
    </row>
    <row r="115" spans="1:4" s="3" customFormat="1" x14ac:dyDescent="0.25">
      <c r="A115" s="105"/>
      <c r="B115" s="103"/>
      <c r="C115" s="103"/>
      <c r="D115" s="106"/>
    </row>
    <row r="116" spans="1:4" s="3" customFormat="1" x14ac:dyDescent="0.25">
      <c r="A116" s="309" t="s">
        <v>168</v>
      </c>
      <c r="B116" s="310"/>
      <c r="C116" s="310"/>
      <c r="D116" s="311"/>
    </row>
    <row r="117" spans="1:4" s="3" customFormat="1" x14ac:dyDescent="0.25">
      <c r="A117" s="134"/>
      <c r="B117" s="135"/>
      <c r="C117" s="135"/>
      <c r="D117" s="136"/>
    </row>
    <row r="118" spans="1:4" s="3" customFormat="1" x14ac:dyDescent="0.25">
      <c r="A118" s="134" t="s">
        <v>169</v>
      </c>
      <c r="B118" s="137">
        <v>189815.85410999999</v>
      </c>
      <c r="C118" s="138"/>
      <c r="D118" s="136"/>
    </row>
    <row r="119" spans="1:4" s="3" customFormat="1" x14ac:dyDescent="0.25">
      <c r="A119" s="134" t="s">
        <v>170</v>
      </c>
      <c r="B119" s="137">
        <v>21934.37284</v>
      </c>
      <c r="C119" s="138"/>
      <c r="D119" s="136"/>
    </row>
    <row r="120" spans="1:4" s="3" customFormat="1" x14ac:dyDescent="0.25">
      <c r="A120" s="134" t="s">
        <v>171</v>
      </c>
      <c r="B120" s="137">
        <v>50691.709569999999</v>
      </c>
      <c r="C120" s="138"/>
      <c r="D120" s="136"/>
    </row>
    <row r="121" spans="1:4" s="3" customFormat="1" x14ac:dyDescent="0.25">
      <c r="A121" s="134" t="s">
        <v>172</v>
      </c>
      <c r="B121" s="137">
        <v>52920.839260000001</v>
      </c>
      <c r="C121" s="138"/>
      <c r="D121" s="136"/>
    </row>
    <row r="122" spans="1:4" s="3" customFormat="1" x14ac:dyDescent="0.25">
      <c r="A122" s="134" t="s">
        <v>173</v>
      </c>
      <c r="B122" s="137">
        <v>140505.7347</v>
      </c>
      <c r="C122" s="138"/>
      <c r="D122" s="136"/>
    </row>
    <row r="123" spans="1:4" s="3" customFormat="1" x14ac:dyDescent="0.25">
      <c r="A123" s="134" t="s">
        <v>174</v>
      </c>
      <c r="B123" s="137">
        <v>1522.72</v>
      </c>
      <c r="C123" s="138"/>
      <c r="D123" s="136"/>
    </row>
    <row r="124" spans="1:4" s="3" customFormat="1" ht="30" x14ac:dyDescent="0.25">
      <c r="A124" s="134" t="s">
        <v>175</v>
      </c>
      <c r="B124" s="137">
        <v>3812.4826599999997</v>
      </c>
      <c r="C124" s="138"/>
      <c r="D124" s="136"/>
    </row>
    <row r="125" spans="1:4" s="3" customFormat="1" x14ac:dyDescent="0.25">
      <c r="A125" s="134" t="s">
        <v>176</v>
      </c>
      <c r="B125" s="137">
        <v>3551.2735899999998</v>
      </c>
      <c r="C125" s="138"/>
      <c r="D125" s="136"/>
    </row>
    <row r="126" spans="1:4" s="3" customFormat="1" x14ac:dyDescent="0.25">
      <c r="A126" s="134" t="s">
        <v>177</v>
      </c>
      <c r="B126" s="137">
        <v>0</v>
      </c>
      <c r="C126" s="138"/>
      <c r="D126" s="136"/>
    </row>
    <row r="127" spans="1:4" s="3" customFormat="1" x14ac:dyDescent="0.25">
      <c r="A127" s="134" t="s">
        <v>178</v>
      </c>
      <c r="B127" s="137">
        <v>25552.858840000001</v>
      </c>
      <c r="C127" s="138"/>
      <c r="D127" s="136"/>
    </row>
    <row r="128" spans="1:4" s="3" customFormat="1" x14ac:dyDescent="0.25">
      <c r="A128" s="134" t="s">
        <v>179</v>
      </c>
      <c r="B128" s="137">
        <v>1340.0692900000001</v>
      </c>
      <c r="C128" s="138"/>
      <c r="D128" s="136"/>
    </row>
    <row r="129" spans="1:4" s="3" customFormat="1" x14ac:dyDescent="0.25">
      <c r="A129" s="134" t="s">
        <v>180</v>
      </c>
      <c r="B129" s="137">
        <v>25628.433159999997</v>
      </c>
      <c r="C129" s="138"/>
      <c r="D129" s="136"/>
    </row>
    <row r="130" spans="1:4" s="3" customFormat="1" x14ac:dyDescent="0.25">
      <c r="A130" s="134" t="s">
        <v>181</v>
      </c>
      <c r="B130" s="137">
        <v>8710.9894099999983</v>
      </c>
      <c r="C130" s="138"/>
      <c r="D130" s="136"/>
    </row>
    <row r="131" spans="1:4" s="3" customFormat="1" x14ac:dyDescent="0.25">
      <c r="A131" s="134" t="s">
        <v>182</v>
      </c>
      <c r="B131" s="137">
        <v>140.94</v>
      </c>
      <c r="C131" s="138"/>
      <c r="D131" s="136"/>
    </row>
    <row r="132" spans="1:4" s="3" customFormat="1" x14ac:dyDescent="0.25">
      <c r="A132" s="134" t="s">
        <v>183</v>
      </c>
      <c r="B132" s="137">
        <v>5535.7656700000007</v>
      </c>
      <c r="C132" s="138"/>
      <c r="D132" s="136"/>
    </row>
    <row r="133" spans="1:4" s="3" customFormat="1" x14ac:dyDescent="0.25">
      <c r="A133" s="134" t="s">
        <v>184</v>
      </c>
      <c r="B133" s="137">
        <v>61474.683979999987</v>
      </c>
      <c r="C133" s="138"/>
      <c r="D133" s="136"/>
    </row>
    <row r="134" spans="1:4" s="3" customFormat="1" x14ac:dyDescent="0.25">
      <c r="A134" s="134" t="s">
        <v>185</v>
      </c>
      <c r="B134" s="137">
        <v>24301.176189999998</v>
      </c>
      <c r="C134" s="138"/>
      <c r="D134" s="136"/>
    </row>
    <row r="135" spans="1:4" s="3" customFormat="1" x14ac:dyDescent="0.25">
      <c r="A135" s="134" t="s">
        <v>186</v>
      </c>
      <c r="B135" s="137">
        <v>21059.614860000001</v>
      </c>
      <c r="C135" s="138"/>
      <c r="D135" s="136"/>
    </row>
    <row r="136" spans="1:4" s="3" customFormat="1" x14ac:dyDescent="0.25">
      <c r="A136" s="134" t="s">
        <v>187</v>
      </c>
      <c r="B136" s="137">
        <v>15733.04531</v>
      </c>
      <c r="C136" s="138"/>
      <c r="D136" s="136"/>
    </row>
    <row r="137" spans="1:4" s="3" customFormat="1" x14ac:dyDescent="0.25">
      <c r="A137" s="134" t="s">
        <v>188</v>
      </c>
      <c r="B137" s="137">
        <v>111351.33412999999</v>
      </c>
      <c r="C137" s="138"/>
      <c r="D137" s="136"/>
    </row>
    <row r="138" spans="1:4" s="3" customFormat="1" x14ac:dyDescent="0.25">
      <c r="A138" s="134" t="s">
        <v>189</v>
      </c>
      <c r="B138" s="137">
        <v>3506.6802900000002</v>
      </c>
      <c r="C138" s="138"/>
      <c r="D138" s="136"/>
    </row>
    <row r="139" spans="1:4" s="3" customFormat="1" x14ac:dyDescent="0.25">
      <c r="A139" s="134" t="s">
        <v>190</v>
      </c>
      <c r="B139" s="137">
        <v>536.02812000000006</v>
      </c>
      <c r="C139" s="138"/>
      <c r="D139" s="136"/>
    </row>
    <row r="140" spans="1:4" s="3" customFormat="1" x14ac:dyDescent="0.25">
      <c r="A140" s="134" t="s">
        <v>191</v>
      </c>
      <c r="B140" s="137">
        <v>2279.5740700000001</v>
      </c>
      <c r="C140" s="138"/>
      <c r="D140" s="136"/>
    </row>
    <row r="141" spans="1:4" s="3" customFormat="1" x14ac:dyDescent="0.25">
      <c r="A141" s="134" t="s">
        <v>192</v>
      </c>
      <c r="B141" s="137">
        <v>14415.776099999999</v>
      </c>
      <c r="C141" s="138"/>
      <c r="D141" s="136"/>
    </row>
    <row r="142" spans="1:4" s="3" customFormat="1" ht="15.75" thickBot="1" x14ac:dyDescent="0.3">
      <c r="A142" s="134"/>
      <c r="B142" s="139">
        <v>786321.95614999987</v>
      </c>
      <c r="C142" s="135"/>
      <c r="D142" s="136"/>
    </row>
    <row r="143" spans="1:4" s="3" customFormat="1" x14ac:dyDescent="0.25">
      <c r="A143" s="134"/>
      <c r="B143" s="135"/>
      <c r="C143" s="135"/>
      <c r="D143" s="136"/>
    </row>
    <row r="144" spans="1:4" s="3" customFormat="1" hidden="1" x14ac:dyDescent="0.25">
      <c r="A144" s="105"/>
      <c r="B144" s="103"/>
      <c r="C144" s="103"/>
      <c r="D144" s="106"/>
    </row>
    <row r="145" spans="1:4" s="3" customFormat="1" ht="23.25" x14ac:dyDescent="0.35">
      <c r="A145" s="107" t="s">
        <v>193</v>
      </c>
      <c r="B145" s="103"/>
      <c r="C145" s="103"/>
      <c r="D145" s="106"/>
    </row>
    <row r="146" spans="1:4" s="3" customFormat="1" x14ac:dyDescent="0.25">
      <c r="A146" s="105"/>
      <c r="B146" s="103"/>
      <c r="C146" s="103"/>
      <c r="D146" s="106"/>
    </row>
    <row r="147" spans="1:4" s="3" customFormat="1" x14ac:dyDescent="0.25">
      <c r="A147" s="309" t="s">
        <v>194</v>
      </c>
      <c r="B147" s="310"/>
      <c r="C147" s="310"/>
      <c r="D147" s="311"/>
    </row>
    <row r="148" spans="1:4" s="3" customFormat="1" x14ac:dyDescent="0.25">
      <c r="A148" s="105"/>
      <c r="B148" s="103"/>
      <c r="C148" s="103"/>
      <c r="D148" s="106"/>
    </row>
    <row r="149" spans="1:4" s="3" customFormat="1" x14ac:dyDescent="0.25">
      <c r="A149" s="309" t="s">
        <v>195</v>
      </c>
      <c r="B149" s="310"/>
      <c r="C149" s="310"/>
      <c r="D149" s="311"/>
    </row>
    <row r="150" spans="1:4" s="3" customFormat="1" x14ac:dyDescent="0.25">
      <c r="A150" s="105"/>
      <c r="B150" s="103"/>
      <c r="C150" s="103"/>
      <c r="D150" s="106"/>
    </row>
    <row r="151" spans="1:4" s="3" customFormat="1" ht="23.25" x14ac:dyDescent="0.35">
      <c r="A151" s="107" t="s">
        <v>196</v>
      </c>
      <c r="B151" s="103"/>
      <c r="C151" s="103"/>
      <c r="D151" s="106"/>
    </row>
    <row r="152" spans="1:4" s="3" customFormat="1" ht="18.75" x14ac:dyDescent="0.3">
      <c r="A152" s="108" t="s">
        <v>197</v>
      </c>
      <c r="B152" s="103"/>
      <c r="C152" s="103"/>
      <c r="D152" s="106"/>
    </row>
    <row r="153" spans="1:4" s="3" customFormat="1" x14ac:dyDescent="0.25">
      <c r="A153" s="312" t="s">
        <v>198</v>
      </c>
      <c r="B153" s="313"/>
      <c r="C153" s="313"/>
      <c r="D153" s="314"/>
    </row>
    <row r="154" spans="1:4" s="3" customFormat="1" x14ac:dyDescent="0.25">
      <c r="A154" s="105"/>
      <c r="B154" s="103"/>
      <c r="C154" s="103"/>
      <c r="D154" s="106"/>
    </row>
    <row r="155" spans="1:4" s="3" customFormat="1" x14ac:dyDescent="0.25">
      <c r="A155" s="105"/>
      <c r="B155" s="140" t="s">
        <v>14</v>
      </c>
      <c r="C155" s="140" t="s">
        <v>15</v>
      </c>
      <c r="D155" s="106"/>
    </row>
    <row r="156" spans="1:4" s="3" customFormat="1" x14ac:dyDescent="0.25">
      <c r="A156" s="105" t="s">
        <v>105</v>
      </c>
      <c r="B156" s="112">
        <v>669.36137000000008</v>
      </c>
      <c r="C156" s="112">
        <v>731.84879000000001</v>
      </c>
      <c r="D156" s="106"/>
    </row>
    <row r="157" spans="1:4" s="3" customFormat="1" x14ac:dyDescent="0.25">
      <c r="A157" s="105" t="s">
        <v>106</v>
      </c>
      <c r="B157" s="112">
        <v>154824.14280000114</v>
      </c>
      <c r="C157" s="112">
        <v>115121.41048999999</v>
      </c>
      <c r="D157" s="106"/>
    </row>
    <row r="158" spans="1:4" s="3" customFormat="1" x14ac:dyDescent="0.25">
      <c r="A158" s="105" t="s">
        <v>107</v>
      </c>
      <c r="B158" s="112">
        <v>1467394.0234099997</v>
      </c>
      <c r="C158" s="112">
        <v>994564.49557999999</v>
      </c>
      <c r="D158" s="106"/>
    </row>
    <row r="159" spans="1:4" s="3" customFormat="1" x14ac:dyDescent="0.25">
      <c r="A159" s="105" t="s">
        <v>108</v>
      </c>
      <c r="B159" s="112">
        <v>4476.5746000000017</v>
      </c>
      <c r="C159" s="112">
        <v>8609.54774</v>
      </c>
      <c r="D159" s="106"/>
    </row>
    <row r="160" spans="1:4" s="3" customFormat="1" ht="15.75" thickBot="1" x14ac:dyDescent="0.3">
      <c r="A160" s="105"/>
      <c r="B160" s="128">
        <v>1627364.1021800009</v>
      </c>
      <c r="C160" s="128">
        <v>1119027.3026000001</v>
      </c>
      <c r="D160" s="106"/>
    </row>
    <row r="161" spans="1:4" s="3" customFormat="1" x14ac:dyDescent="0.25">
      <c r="A161" s="105"/>
      <c r="B161" s="103"/>
      <c r="C161" s="103"/>
      <c r="D161" s="106"/>
    </row>
    <row r="162" spans="1:4" s="3" customFormat="1" x14ac:dyDescent="0.25">
      <c r="A162" s="312" t="s">
        <v>199</v>
      </c>
      <c r="B162" s="313"/>
      <c r="C162" s="313"/>
      <c r="D162" s="314"/>
    </row>
    <row r="163" spans="1:4" s="3" customFormat="1" x14ac:dyDescent="0.25">
      <c r="A163" s="105"/>
      <c r="B163" s="103"/>
      <c r="C163" s="103"/>
      <c r="D163" s="106"/>
    </row>
    <row r="164" spans="1:4" s="3" customFormat="1" x14ac:dyDescent="0.25">
      <c r="A164" s="105"/>
      <c r="B164" s="141">
        <v>2018</v>
      </c>
      <c r="C164" s="103"/>
      <c r="D164" s="106"/>
    </row>
    <row r="165" spans="1:4" s="3" customFormat="1" x14ac:dyDescent="0.25">
      <c r="A165" s="105" t="s">
        <v>121</v>
      </c>
      <c r="B165" s="142">
        <v>1122.9611299999951</v>
      </c>
      <c r="C165" s="103"/>
      <c r="D165" s="106"/>
    </row>
    <row r="166" spans="1:4" s="3" customFormat="1" x14ac:dyDescent="0.25">
      <c r="A166" s="105" t="s">
        <v>124</v>
      </c>
      <c r="B166" s="142">
        <v>2259.7945500000033</v>
      </c>
      <c r="C166" s="103"/>
      <c r="D166" s="106"/>
    </row>
    <row r="167" spans="1:4" s="3" customFormat="1" x14ac:dyDescent="0.25">
      <c r="A167" s="105" t="s">
        <v>125</v>
      </c>
      <c r="B167" s="142">
        <v>7818.4642299999987</v>
      </c>
      <c r="C167" s="103"/>
      <c r="D167" s="106"/>
    </row>
    <row r="168" spans="1:4" s="3" customFormat="1" x14ac:dyDescent="0.25">
      <c r="A168" s="105" t="s">
        <v>126</v>
      </c>
      <c r="B168" s="142">
        <v>42.759979999999985</v>
      </c>
      <c r="C168" s="103"/>
      <c r="D168" s="106"/>
    </row>
    <row r="169" spans="1:4" s="3" customFormat="1" x14ac:dyDescent="0.25">
      <c r="A169" s="105" t="s">
        <v>127</v>
      </c>
      <c r="B169" s="142">
        <v>4883.800279999984</v>
      </c>
      <c r="C169" s="103"/>
      <c r="D169" s="106"/>
    </row>
    <row r="170" spans="1:4" s="3" customFormat="1" x14ac:dyDescent="0.25">
      <c r="A170" s="105" t="s">
        <v>129</v>
      </c>
      <c r="B170" s="142">
        <v>7299.1546699999744</v>
      </c>
      <c r="C170" s="103"/>
      <c r="D170" s="106"/>
    </row>
    <row r="171" spans="1:4" s="3" customFormat="1" x14ac:dyDescent="0.25">
      <c r="A171" s="105" t="s">
        <v>130</v>
      </c>
      <c r="B171" s="142">
        <v>650.89919999999927</v>
      </c>
      <c r="C171" s="103"/>
      <c r="D171" s="106"/>
    </row>
    <row r="172" spans="1:4" s="3" customFormat="1" x14ac:dyDescent="0.25">
      <c r="A172" s="105" t="s">
        <v>131</v>
      </c>
      <c r="B172" s="142">
        <v>347.87471999999974</v>
      </c>
      <c r="C172" s="103"/>
      <c r="D172" s="106"/>
    </row>
    <row r="173" spans="1:4" s="3" customFormat="1" ht="15.75" thickBot="1" x14ac:dyDescent="0.3">
      <c r="A173" s="105"/>
      <c r="B173" s="143">
        <v>24425.708759999954</v>
      </c>
      <c r="C173" s="103"/>
      <c r="D173" s="106"/>
    </row>
    <row r="174" spans="1:4" s="3" customFormat="1" x14ac:dyDescent="0.25">
      <c r="A174" s="105"/>
      <c r="B174" s="103"/>
      <c r="C174" s="103"/>
      <c r="D174" s="106"/>
    </row>
    <row r="175" spans="1:4" s="3" customFormat="1" x14ac:dyDescent="0.25">
      <c r="A175" s="309" t="s">
        <v>200</v>
      </c>
      <c r="B175" s="310"/>
      <c r="C175" s="310"/>
      <c r="D175" s="311"/>
    </row>
    <row r="176" spans="1:4" s="3" customFormat="1" x14ac:dyDescent="0.25">
      <c r="A176" s="105"/>
      <c r="B176" s="141">
        <v>2018</v>
      </c>
      <c r="C176" s="103"/>
      <c r="D176" s="106"/>
    </row>
    <row r="177" spans="1:4" s="3" customFormat="1" x14ac:dyDescent="0.25">
      <c r="A177" s="105" t="s">
        <v>201</v>
      </c>
      <c r="B177" s="112">
        <v>892935.18611999997</v>
      </c>
      <c r="C177" s="112"/>
      <c r="D177" s="106"/>
    </row>
    <row r="178" spans="1:4" s="3" customFormat="1" x14ac:dyDescent="0.25">
      <c r="A178" s="105" t="s">
        <v>202</v>
      </c>
      <c r="B178" s="112">
        <v>5825.3291099999997</v>
      </c>
      <c r="C178" s="112"/>
      <c r="D178" s="106"/>
    </row>
    <row r="179" spans="1:4" s="3" customFormat="1" ht="30" x14ac:dyDescent="0.25">
      <c r="A179" s="144" t="s">
        <v>203</v>
      </c>
      <c r="B179" s="131">
        <v>46054.864099999992</v>
      </c>
      <c r="C179" s="112"/>
      <c r="D179" s="106"/>
    </row>
    <row r="180" spans="1:4" s="3" customFormat="1" x14ac:dyDescent="0.25">
      <c r="A180" s="105" t="s">
        <v>204</v>
      </c>
      <c r="B180" s="112">
        <v>2401.8187799999996</v>
      </c>
      <c r="C180" s="112"/>
      <c r="D180" s="106"/>
    </row>
    <row r="181" spans="1:4" s="3" customFormat="1" x14ac:dyDescent="0.25">
      <c r="A181" s="105" t="s">
        <v>205</v>
      </c>
      <c r="B181" s="112">
        <v>0</v>
      </c>
      <c r="C181" s="112"/>
      <c r="D181" s="106"/>
    </row>
    <row r="182" spans="1:4" s="3" customFormat="1" ht="15.75" thickBot="1" x14ac:dyDescent="0.3">
      <c r="A182" s="105"/>
      <c r="B182" s="127">
        <v>838653.17412999994</v>
      </c>
      <c r="C182" s="112"/>
      <c r="D182" s="106"/>
    </row>
    <row r="183" spans="1:4" s="3" customFormat="1" x14ac:dyDescent="0.25">
      <c r="A183" s="105" t="s">
        <v>206</v>
      </c>
      <c r="B183" s="112">
        <v>838653.17413000064</v>
      </c>
      <c r="C183" s="112"/>
      <c r="D183" s="106"/>
    </row>
    <row r="184" spans="1:4" s="3" customFormat="1" x14ac:dyDescent="0.25">
      <c r="A184" s="105"/>
      <c r="B184" s="145">
        <v>0</v>
      </c>
      <c r="C184" s="112"/>
      <c r="D184" s="106"/>
    </row>
    <row r="185" spans="1:4" s="3" customFormat="1" hidden="1" x14ac:dyDescent="0.25">
      <c r="A185" s="105"/>
      <c r="B185" s="103"/>
      <c r="C185" s="103"/>
      <c r="D185" s="106"/>
    </row>
    <row r="186" spans="1:4" s="3" customFormat="1" hidden="1" x14ac:dyDescent="0.25">
      <c r="A186" s="105"/>
      <c r="B186" s="103"/>
      <c r="C186" s="103"/>
      <c r="D186" s="106"/>
    </row>
    <row r="187" spans="1:4" s="3" customFormat="1" hidden="1" x14ac:dyDescent="0.25">
      <c r="A187" s="105"/>
      <c r="B187" s="103"/>
      <c r="C187" s="103"/>
      <c r="D187" s="106"/>
    </row>
    <row r="188" spans="1:4" s="3" customFormat="1" hidden="1" x14ac:dyDescent="0.25">
      <c r="A188" s="105"/>
      <c r="B188" s="103"/>
      <c r="C188" s="103"/>
      <c r="D188" s="106"/>
    </row>
    <row r="189" spans="1:4" s="3" customFormat="1" hidden="1" x14ac:dyDescent="0.25">
      <c r="A189" s="105"/>
      <c r="B189" s="103"/>
      <c r="C189" s="103"/>
      <c r="D189" s="106"/>
    </row>
    <row r="190" spans="1:4" s="3" customFormat="1" hidden="1" x14ac:dyDescent="0.25">
      <c r="A190" s="105"/>
      <c r="B190" s="103"/>
      <c r="C190" s="103"/>
      <c r="D190" s="106"/>
    </row>
    <row r="191" spans="1:4" s="3" customFormat="1" hidden="1" x14ac:dyDescent="0.25">
      <c r="A191" s="105"/>
      <c r="B191" s="103"/>
      <c r="C191" s="103"/>
      <c r="D191" s="106"/>
    </row>
    <row r="192" spans="1:4" s="3" customFormat="1" hidden="1" x14ac:dyDescent="0.25">
      <c r="A192" s="105"/>
      <c r="B192" s="103"/>
      <c r="C192" s="103"/>
      <c r="D192" s="106"/>
    </row>
    <row r="193" spans="1:4" s="3" customFormat="1" hidden="1" x14ac:dyDescent="0.25">
      <c r="A193" s="105"/>
      <c r="B193" s="103"/>
      <c r="C193" s="103"/>
      <c r="D193" s="106"/>
    </row>
    <row r="194" spans="1:4" s="3" customFormat="1" x14ac:dyDescent="0.25">
      <c r="A194" s="105"/>
      <c r="B194" s="103"/>
      <c r="C194" s="103"/>
      <c r="D194" s="106"/>
    </row>
    <row r="195" spans="1:4" s="3" customFormat="1" ht="23.25" x14ac:dyDescent="0.35">
      <c r="A195" s="107" t="s">
        <v>207</v>
      </c>
      <c r="B195" s="103"/>
      <c r="C195" s="103"/>
      <c r="D195" s="106"/>
    </row>
    <row r="196" spans="1:4" s="3" customFormat="1" ht="23.25" x14ac:dyDescent="0.35">
      <c r="A196" s="107" t="s">
        <v>208</v>
      </c>
      <c r="B196" s="103"/>
      <c r="C196" s="103"/>
      <c r="D196" s="106"/>
    </row>
    <row r="197" spans="1:4" s="3" customFormat="1" ht="24" thickBot="1" x14ac:dyDescent="0.4">
      <c r="A197" s="107"/>
      <c r="B197" s="103"/>
      <c r="C197" s="103"/>
      <c r="D197" s="106"/>
    </row>
    <row r="198" spans="1:4" s="3" customFormat="1" x14ac:dyDescent="0.25">
      <c r="A198" s="303" t="s">
        <v>209</v>
      </c>
      <c r="B198" s="304"/>
      <c r="C198" s="304"/>
      <c r="D198" s="305"/>
    </row>
    <row r="199" spans="1:4" s="3" customFormat="1" x14ac:dyDescent="0.25">
      <c r="A199" s="306" t="s">
        <v>210</v>
      </c>
      <c r="B199" s="307"/>
      <c r="C199" s="307"/>
      <c r="D199" s="308"/>
    </row>
    <row r="200" spans="1:4" s="3" customFormat="1" x14ac:dyDescent="0.25">
      <c r="A200" s="315" t="s">
        <v>211</v>
      </c>
      <c r="B200" s="316"/>
      <c r="C200" s="316"/>
      <c r="D200" s="317"/>
    </row>
    <row r="201" spans="1:4" s="3" customFormat="1" x14ac:dyDescent="0.25">
      <c r="A201" s="318" t="s">
        <v>212</v>
      </c>
      <c r="B201" s="319"/>
      <c r="C201" s="146"/>
      <c r="D201" s="147">
        <v>1716182.27193</v>
      </c>
    </row>
    <row r="202" spans="1:4" s="3" customFormat="1" x14ac:dyDescent="0.25">
      <c r="A202" s="320"/>
      <c r="B202" s="321"/>
      <c r="C202" s="148"/>
      <c r="D202" s="149"/>
    </row>
    <row r="203" spans="1:4" s="3" customFormat="1" x14ac:dyDescent="0.25">
      <c r="A203" s="322" t="s">
        <v>213</v>
      </c>
      <c r="B203" s="323"/>
      <c r="C203" s="150"/>
      <c r="D203" s="151">
        <v>0</v>
      </c>
    </row>
    <row r="204" spans="1:4" s="3" customFormat="1" x14ac:dyDescent="0.25">
      <c r="A204" s="324" t="s">
        <v>214</v>
      </c>
      <c r="B204" s="325"/>
      <c r="C204" s="152"/>
      <c r="D204" s="153"/>
    </row>
    <row r="205" spans="1:4" s="3" customFormat="1" x14ac:dyDescent="0.25">
      <c r="A205" s="324" t="s">
        <v>215</v>
      </c>
      <c r="B205" s="325"/>
      <c r="C205" s="152"/>
      <c r="D205" s="153"/>
    </row>
    <row r="206" spans="1:4" s="3" customFormat="1" x14ac:dyDescent="0.25">
      <c r="A206" s="324" t="s">
        <v>216</v>
      </c>
      <c r="B206" s="325"/>
      <c r="C206" s="152"/>
      <c r="D206" s="153"/>
    </row>
    <row r="207" spans="1:4" s="3" customFormat="1" x14ac:dyDescent="0.25">
      <c r="A207" s="324" t="s">
        <v>217</v>
      </c>
      <c r="B207" s="325"/>
      <c r="C207" s="152"/>
      <c r="D207" s="153"/>
    </row>
    <row r="208" spans="1:4" s="3" customFormat="1" x14ac:dyDescent="0.25">
      <c r="A208" s="326" t="s">
        <v>218</v>
      </c>
      <c r="B208" s="327"/>
      <c r="C208" s="152"/>
      <c r="D208" s="153"/>
    </row>
    <row r="209" spans="1:4" s="3" customFormat="1" x14ac:dyDescent="0.25">
      <c r="A209" s="320"/>
      <c r="B209" s="321"/>
      <c r="C209" s="148"/>
      <c r="D209" s="149"/>
    </row>
    <row r="210" spans="1:4" s="3" customFormat="1" x14ac:dyDescent="0.25">
      <c r="A210" s="322" t="s">
        <v>219</v>
      </c>
      <c r="B210" s="323"/>
      <c r="C210" s="150"/>
      <c r="D210" s="151">
        <v>0</v>
      </c>
    </row>
    <row r="211" spans="1:4" s="3" customFormat="1" x14ac:dyDescent="0.25">
      <c r="A211" s="324" t="s">
        <v>220</v>
      </c>
      <c r="B211" s="325"/>
      <c r="C211" s="152"/>
      <c r="D211" s="153"/>
    </row>
    <row r="212" spans="1:4" s="3" customFormat="1" x14ac:dyDescent="0.25">
      <c r="A212" s="324" t="s">
        <v>221</v>
      </c>
      <c r="B212" s="325"/>
      <c r="C212" s="152"/>
      <c r="D212" s="153"/>
    </row>
    <row r="213" spans="1:4" s="3" customFormat="1" x14ac:dyDescent="0.25">
      <c r="A213" s="324" t="s">
        <v>222</v>
      </c>
      <c r="B213" s="325"/>
      <c r="C213" s="152">
        <v>0</v>
      </c>
      <c r="D213" s="153"/>
    </row>
    <row r="214" spans="1:4" s="3" customFormat="1" x14ac:dyDescent="0.25">
      <c r="A214" s="328" t="s">
        <v>223</v>
      </c>
      <c r="B214" s="329"/>
      <c r="C214" s="154"/>
      <c r="D214" s="153"/>
    </row>
    <row r="215" spans="1:4" s="3" customFormat="1" x14ac:dyDescent="0.25">
      <c r="A215" s="320"/>
      <c r="B215" s="321"/>
      <c r="C215" s="148"/>
      <c r="D215" s="149"/>
    </row>
    <row r="216" spans="1:4" s="3" customFormat="1" x14ac:dyDescent="0.25">
      <c r="A216" s="318" t="s">
        <v>224</v>
      </c>
      <c r="B216" s="319"/>
      <c r="C216" s="146"/>
      <c r="D216" s="147">
        <v>1716182.27193</v>
      </c>
    </row>
    <row r="217" spans="1:4" s="3" customFormat="1" ht="15.75" thickBot="1" x14ac:dyDescent="0.3">
      <c r="A217" s="155"/>
      <c r="B217" s="156"/>
      <c r="C217" s="156"/>
      <c r="D217" s="157"/>
    </row>
    <row r="218" spans="1:4" s="3" customFormat="1" x14ac:dyDescent="0.25">
      <c r="A218" s="330" t="s">
        <v>209</v>
      </c>
      <c r="B218" s="331"/>
      <c r="C218" s="331"/>
      <c r="D218" s="332"/>
    </row>
    <row r="219" spans="1:4" s="3" customFormat="1" x14ac:dyDescent="0.25">
      <c r="A219" s="306" t="s">
        <v>225</v>
      </c>
      <c r="B219" s="307"/>
      <c r="C219" s="307"/>
      <c r="D219" s="308"/>
    </row>
    <row r="220" spans="1:4" s="3" customFormat="1" x14ac:dyDescent="0.25">
      <c r="A220" s="333" t="s">
        <v>211</v>
      </c>
      <c r="B220" s="334"/>
      <c r="C220" s="334"/>
      <c r="D220" s="335"/>
    </row>
    <row r="221" spans="1:4" s="3" customFormat="1" x14ac:dyDescent="0.25">
      <c r="A221" s="318" t="s">
        <v>226</v>
      </c>
      <c r="B221" s="319"/>
      <c r="C221" s="158"/>
      <c r="D221" s="159">
        <v>1212201.8961199999</v>
      </c>
    </row>
    <row r="222" spans="1:4" s="3" customFormat="1" x14ac:dyDescent="0.25">
      <c r="A222" s="320"/>
      <c r="B222" s="321"/>
      <c r="C222" s="148"/>
      <c r="D222" s="160"/>
    </row>
    <row r="223" spans="1:4" s="3" customFormat="1" x14ac:dyDescent="0.25">
      <c r="A223" s="336" t="s">
        <v>227</v>
      </c>
      <c r="B223" s="337"/>
      <c r="C223" s="150"/>
      <c r="D223" s="161">
        <v>383129.48120000004</v>
      </c>
    </row>
    <row r="224" spans="1:4" s="3" customFormat="1" x14ac:dyDescent="0.25">
      <c r="A224" s="324" t="s">
        <v>228</v>
      </c>
      <c r="B224" s="325"/>
      <c r="C224" s="152">
        <v>2265.8497499999999</v>
      </c>
      <c r="D224" s="162"/>
    </row>
    <row r="225" spans="1:4" s="3" customFormat="1" x14ac:dyDescent="0.25">
      <c r="A225" s="324" t="s">
        <v>229</v>
      </c>
      <c r="B225" s="325"/>
      <c r="C225" s="152">
        <v>7818.4642300000005</v>
      </c>
      <c r="D225" s="162"/>
    </row>
    <row r="226" spans="1:4" s="3" customFormat="1" x14ac:dyDescent="0.25">
      <c r="A226" s="324" t="s">
        <v>230</v>
      </c>
      <c r="B226" s="325"/>
      <c r="C226" s="152">
        <v>42.759980000000006</v>
      </c>
      <c r="D226" s="162"/>
    </row>
    <row r="227" spans="1:4" s="3" customFormat="1" x14ac:dyDescent="0.25">
      <c r="A227" s="324" t="s">
        <v>231</v>
      </c>
      <c r="B227" s="325"/>
      <c r="C227" s="152">
        <v>4883.8002800000004</v>
      </c>
      <c r="D227" s="162"/>
    </row>
    <row r="228" spans="1:4" s="3" customFormat="1" x14ac:dyDescent="0.25">
      <c r="A228" s="324" t="s">
        <v>232</v>
      </c>
      <c r="B228" s="325"/>
      <c r="C228" s="152">
        <v>0</v>
      </c>
      <c r="D228" s="162"/>
    </row>
    <row r="229" spans="1:4" s="3" customFormat="1" x14ac:dyDescent="0.25">
      <c r="A229" s="324" t="s">
        <v>233</v>
      </c>
      <c r="B229" s="325"/>
      <c r="C229" s="152">
        <v>7300.8018700000002</v>
      </c>
      <c r="D229" s="162"/>
    </row>
    <row r="230" spans="1:4" s="3" customFormat="1" x14ac:dyDescent="0.25">
      <c r="A230" s="324" t="s">
        <v>234</v>
      </c>
      <c r="B230" s="325"/>
      <c r="C230" s="152"/>
      <c r="D230" s="162"/>
    </row>
    <row r="231" spans="1:4" s="3" customFormat="1" x14ac:dyDescent="0.25">
      <c r="A231" s="324" t="s">
        <v>235</v>
      </c>
      <c r="B231" s="325"/>
      <c r="C231" s="152">
        <v>1016.68432</v>
      </c>
      <c r="D231" s="162"/>
    </row>
    <row r="232" spans="1:4" s="3" customFormat="1" x14ac:dyDescent="0.25">
      <c r="A232" s="324" t="s">
        <v>236</v>
      </c>
      <c r="B232" s="325"/>
      <c r="C232" s="152">
        <v>187850.21168000001</v>
      </c>
      <c r="D232" s="162"/>
    </row>
    <row r="233" spans="1:4" s="3" customFormat="1" x14ac:dyDescent="0.25">
      <c r="A233" s="324" t="s">
        <v>237</v>
      </c>
      <c r="B233" s="325"/>
      <c r="C233" s="152"/>
      <c r="D233" s="162"/>
    </row>
    <row r="234" spans="1:4" s="3" customFormat="1" x14ac:dyDescent="0.25">
      <c r="A234" s="324" t="s">
        <v>238</v>
      </c>
      <c r="B234" s="325"/>
      <c r="C234" s="152"/>
      <c r="D234" s="162"/>
    </row>
    <row r="235" spans="1:4" s="3" customFormat="1" x14ac:dyDescent="0.25">
      <c r="A235" s="324" t="s">
        <v>239</v>
      </c>
      <c r="B235" s="325"/>
      <c r="C235" s="152"/>
      <c r="D235" s="162"/>
    </row>
    <row r="236" spans="1:4" s="3" customFormat="1" x14ac:dyDescent="0.25">
      <c r="A236" s="324" t="s">
        <v>240</v>
      </c>
      <c r="B236" s="325"/>
      <c r="C236" s="152">
        <v>612.88800000000003</v>
      </c>
      <c r="D236" s="162"/>
    </row>
    <row r="237" spans="1:4" s="3" customFormat="1" x14ac:dyDescent="0.25">
      <c r="A237" s="324" t="s">
        <v>241</v>
      </c>
      <c r="B237" s="325"/>
      <c r="C237" s="152">
        <v>171338.02108999999</v>
      </c>
      <c r="D237" s="162"/>
    </row>
    <row r="238" spans="1:4" s="3" customFormat="1" x14ac:dyDescent="0.25">
      <c r="A238" s="324" t="s">
        <v>242</v>
      </c>
      <c r="B238" s="325"/>
      <c r="C238" s="152"/>
      <c r="D238" s="162"/>
    </row>
    <row r="239" spans="1:4" s="3" customFormat="1" x14ac:dyDescent="0.25">
      <c r="A239" s="328" t="s">
        <v>243</v>
      </c>
      <c r="B239" s="329"/>
      <c r="C239" s="152"/>
      <c r="D239" s="162"/>
    </row>
    <row r="240" spans="1:4" s="3" customFormat="1" x14ac:dyDescent="0.25">
      <c r="A240" s="320"/>
      <c r="B240" s="321"/>
      <c r="C240" s="148"/>
      <c r="D240" s="160"/>
    </row>
    <row r="241" spans="1:4" s="3" customFormat="1" x14ac:dyDescent="0.25">
      <c r="A241" s="336" t="s">
        <v>244</v>
      </c>
      <c r="B241" s="337"/>
      <c r="C241" s="150"/>
      <c r="D241" s="161">
        <v>48456.682879999993</v>
      </c>
    </row>
    <row r="242" spans="1:4" s="3" customFormat="1" x14ac:dyDescent="0.25">
      <c r="A242" s="324" t="s">
        <v>245</v>
      </c>
      <c r="B242" s="325"/>
      <c r="C242" s="152">
        <v>46054.864099999992</v>
      </c>
      <c r="D242" s="162"/>
    </row>
    <row r="243" spans="1:4" s="3" customFormat="1" x14ac:dyDescent="0.25">
      <c r="A243" s="324" t="s">
        <v>246</v>
      </c>
      <c r="B243" s="325"/>
      <c r="C243" s="152"/>
      <c r="D243" s="162"/>
    </row>
    <row r="244" spans="1:4" s="3" customFormat="1" x14ac:dyDescent="0.25">
      <c r="A244" s="324" t="s">
        <v>247</v>
      </c>
      <c r="B244" s="325"/>
      <c r="C244" s="152"/>
      <c r="D244" s="162"/>
    </row>
    <row r="245" spans="1:4" s="3" customFormat="1" ht="30" x14ac:dyDescent="0.25">
      <c r="A245" s="163" t="s">
        <v>248</v>
      </c>
      <c r="B245" s="164"/>
      <c r="C245" s="152"/>
      <c r="D245" s="162"/>
    </row>
    <row r="246" spans="1:4" s="3" customFormat="1" x14ac:dyDescent="0.25">
      <c r="A246" s="324" t="s">
        <v>249</v>
      </c>
      <c r="B246" s="325"/>
      <c r="C246" s="152"/>
      <c r="D246" s="162"/>
    </row>
    <row r="247" spans="1:4" s="3" customFormat="1" x14ac:dyDescent="0.25">
      <c r="A247" s="324" t="s">
        <v>250</v>
      </c>
      <c r="B247" s="325"/>
      <c r="C247" s="152"/>
      <c r="D247" s="162"/>
    </row>
    <row r="248" spans="1:4" s="3" customFormat="1" x14ac:dyDescent="0.25">
      <c r="A248" s="328" t="s">
        <v>251</v>
      </c>
      <c r="B248" s="329"/>
      <c r="C248" s="152">
        <v>2401.8187799999996</v>
      </c>
      <c r="D248" s="162"/>
    </row>
    <row r="249" spans="1:4" s="3" customFormat="1" x14ac:dyDescent="0.25">
      <c r="A249" s="320"/>
      <c r="B249" s="321"/>
      <c r="C249" s="148"/>
      <c r="D249" s="160"/>
    </row>
    <row r="250" spans="1:4" s="3" customFormat="1" ht="15.75" thickBot="1" x14ac:dyDescent="0.3">
      <c r="A250" s="338" t="s">
        <v>252</v>
      </c>
      <c r="B250" s="339"/>
      <c r="C250" s="165"/>
      <c r="D250" s="166">
        <v>877529.09779999987</v>
      </c>
    </row>
    <row r="251" spans="1:4" s="3" customFormat="1" x14ac:dyDescent="0.25">
      <c r="A251" s="129"/>
      <c r="B251" s="102"/>
      <c r="C251" s="102"/>
      <c r="D251" s="167"/>
    </row>
    <row r="252" spans="1:4" s="3" customFormat="1" x14ac:dyDescent="0.25">
      <c r="A252" s="129"/>
      <c r="B252" s="102"/>
      <c r="C252" s="102"/>
      <c r="D252" s="167"/>
    </row>
    <row r="253" spans="1:4" s="3" customFormat="1" x14ac:dyDescent="0.25">
      <c r="A253" s="129"/>
      <c r="B253" s="102"/>
      <c r="C253" s="102"/>
      <c r="D253" s="167"/>
    </row>
    <row r="254" spans="1:4" s="3" customFormat="1" ht="15.75" thickBot="1" x14ac:dyDescent="0.3">
      <c r="A254" s="168"/>
      <c r="B254" s="169"/>
      <c r="C254" s="169"/>
      <c r="D254" s="170"/>
    </row>
    <row r="255" spans="1:4" s="3" customFormat="1" x14ac:dyDescent="0.25">
      <c r="A255" s="171"/>
      <c r="B255" s="102"/>
      <c r="C255" s="102"/>
      <c r="D255" s="172"/>
    </row>
    <row r="256" spans="1:4" x14ac:dyDescent="0.25">
      <c r="A256" s="102"/>
      <c r="B256" s="102"/>
      <c r="C256" s="102"/>
      <c r="D256" s="102"/>
    </row>
    <row r="257" spans="1:4" x14ac:dyDescent="0.25">
      <c r="A257" s="102"/>
      <c r="B257" s="102"/>
      <c r="C257" s="102"/>
      <c r="D257" s="102"/>
    </row>
    <row r="258" spans="1:4" x14ac:dyDescent="0.25">
      <c r="A258" s="102"/>
      <c r="B258" s="102"/>
      <c r="C258" s="102"/>
      <c r="D258" s="102"/>
    </row>
    <row r="259" spans="1:4" x14ac:dyDescent="0.25">
      <c r="A259" s="102"/>
      <c r="B259" s="102"/>
      <c r="C259" s="102"/>
      <c r="D259" s="102"/>
    </row>
    <row r="260" spans="1:4" x14ac:dyDescent="0.25">
      <c r="A260" s="102"/>
      <c r="B260" s="102"/>
      <c r="C260" s="102"/>
      <c r="D260" s="102"/>
    </row>
    <row r="261" spans="1:4" x14ac:dyDescent="0.25">
      <c r="A261" s="102"/>
      <c r="B261" s="102"/>
      <c r="C261" s="102"/>
      <c r="D261" s="102"/>
    </row>
    <row r="262" spans="1:4" x14ac:dyDescent="0.25">
      <c r="A262" s="102"/>
      <c r="B262" s="102"/>
      <c r="C262" s="102"/>
      <c r="D262" s="102"/>
    </row>
    <row r="263" spans="1:4" ht="23.25" x14ac:dyDescent="0.35">
      <c r="A263" s="104"/>
    </row>
    <row r="264" spans="1:4" ht="23.25" x14ac:dyDescent="0.35">
      <c r="A264" s="104"/>
    </row>
    <row r="265" spans="1:4" ht="23.25" x14ac:dyDescent="0.35">
      <c r="A265" s="104"/>
    </row>
    <row r="266" spans="1:4" ht="23.25" x14ac:dyDescent="0.35">
      <c r="A266" s="104"/>
    </row>
    <row r="267" spans="1:4" ht="23.25" x14ac:dyDescent="0.35">
      <c r="A267" s="104"/>
    </row>
    <row r="268" spans="1:4" ht="23.25" x14ac:dyDescent="0.35">
      <c r="A268" s="104"/>
    </row>
    <row r="269" spans="1:4" ht="23.25" x14ac:dyDescent="0.35">
      <c r="A269" s="104"/>
    </row>
    <row r="270" spans="1:4" ht="23.25" x14ac:dyDescent="0.35">
      <c r="A270" s="104"/>
    </row>
    <row r="271" spans="1:4" ht="23.25" x14ac:dyDescent="0.35">
      <c r="A271" s="104"/>
    </row>
    <row r="272" spans="1:4" ht="23.25" x14ac:dyDescent="0.35">
      <c r="A272" s="104"/>
    </row>
    <row r="273" spans="1:1" ht="23.25" x14ac:dyDescent="0.35">
      <c r="A273" s="104"/>
    </row>
    <row r="274" spans="1:1" ht="23.25" x14ac:dyDescent="0.35">
      <c r="A274" s="104"/>
    </row>
    <row r="275" spans="1:1" ht="23.25" x14ac:dyDescent="0.35">
      <c r="A275" s="104"/>
    </row>
    <row r="276" spans="1:1" ht="23.25" x14ac:dyDescent="0.35">
      <c r="A276" s="104"/>
    </row>
    <row r="277" spans="1:1" ht="23.25" x14ac:dyDescent="0.35">
      <c r="A277" s="104"/>
    </row>
    <row r="278" spans="1:1" ht="23.25" x14ac:dyDescent="0.35">
      <c r="A278" s="104"/>
    </row>
    <row r="279" spans="1:1" ht="23.25" x14ac:dyDescent="0.35">
      <c r="A279" s="104"/>
    </row>
    <row r="280" spans="1:1" ht="23.25" x14ac:dyDescent="0.35">
      <c r="A280" s="104"/>
    </row>
    <row r="281" spans="1:1" ht="23.25" x14ac:dyDescent="0.35">
      <c r="A281" s="104"/>
    </row>
    <row r="282" spans="1:1" ht="23.25" x14ac:dyDescent="0.35">
      <c r="A282" s="104"/>
    </row>
    <row r="283" spans="1:1" ht="23.25" x14ac:dyDescent="0.35">
      <c r="A283" s="104"/>
    </row>
    <row r="284" spans="1:1" ht="23.25" x14ac:dyDescent="0.35">
      <c r="A284" s="104"/>
    </row>
    <row r="285" spans="1:1" ht="23.25" x14ac:dyDescent="0.35">
      <c r="A285" s="104"/>
    </row>
    <row r="286" spans="1:1" ht="23.25" x14ac:dyDescent="0.35">
      <c r="A286" s="104"/>
    </row>
    <row r="287" spans="1:1" ht="23.25" x14ac:dyDescent="0.35">
      <c r="A287" s="104"/>
    </row>
    <row r="288" spans="1:1" ht="23.25" x14ac:dyDescent="0.35">
      <c r="A288" s="104"/>
    </row>
    <row r="289" spans="1:1" ht="23.25" x14ac:dyDescent="0.35">
      <c r="A289" s="104"/>
    </row>
    <row r="290" spans="1:1" ht="23.25" x14ac:dyDescent="0.35">
      <c r="A290" s="104"/>
    </row>
  </sheetData>
  <mergeCells count="62">
    <mergeCell ref="A249:B249"/>
    <mergeCell ref="A250:B250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23:B223"/>
    <mergeCell ref="A239:B239"/>
    <mergeCell ref="A240:B240"/>
    <mergeCell ref="A241:B241"/>
    <mergeCell ref="A248:B248"/>
    <mergeCell ref="A237:B237"/>
    <mergeCell ref="A238:B238"/>
    <mergeCell ref="A242:B242"/>
    <mergeCell ref="A243:B243"/>
    <mergeCell ref="A244:B244"/>
    <mergeCell ref="A246:B246"/>
    <mergeCell ref="A247:B247"/>
    <mergeCell ref="A218:D218"/>
    <mergeCell ref="A219:D219"/>
    <mergeCell ref="A220:D220"/>
    <mergeCell ref="A221:B221"/>
    <mergeCell ref="A222:B222"/>
    <mergeCell ref="A216:B216"/>
    <mergeCell ref="A204:B204"/>
    <mergeCell ref="A205:B205"/>
    <mergeCell ref="A206:B206"/>
    <mergeCell ref="A207:B207"/>
    <mergeCell ref="A211:B211"/>
    <mergeCell ref="A212:B212"/>
    <mergeCell ref="A213:B213"/>
    <mergeCell ref="A208:B208"/>
    <mergeCell ref="A209:B209"/>
    <mergeCell ref="A210:B210"/>
    <mergeCell ref="A214:B214"/>
    <mergeCell ref="A215:B215"/>
    <mergeCell ref="A200:D200"/>
    <mergeCell ref="A201:B201"/>
    <mergeCell ref="A202:B202"/>
    <mergeCell ref="A203:B203"/>
    <mergeCell ref="A147:D147"/>
    <mergeCell ref="A149:D149"/>
    <mergeCell ref="A1:D1"/>
    <mergeCell ref="A198:D198"/>
    <mergeCell ref="A199:D199"/>
    <mergeCell ref="A175:D175"/>
    <mergeCell ref="A7:D7"/>
    <mergeCell ref="A34:D34"/>
    <mergeCell ref="A62:D62"/>
    <mergeCell ref="A75:D75"/>
    <mergeCell ref="A116:D116"/>
    <mergeCell ref="A153:D153"/>
    <mergeCell ref="A162:D1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69" workbookViewId="0">
      <selection activeCell="I114" sqref="I114"/>
    </sheetView>
  </sheetViews>
  <sheetFormatPr baseColWidth="10" defaultRowHeight="15" x14ac:dyDescent="0.25"/>
  <cols>
    <col min="1" max="1" width="3" style="190" customWidth="1"/>
    <col min="2" max="2" width="37.42578125" style="191" customWidth="1"/>
    <col min="3" max="3" width="13.42578125" style="192" customWidth="1"/>
    <col min="4" max="4" width="12.42578125" style="192" customWidth="1"/>
    <col min="5" max="5" width="11.5703125" style="192" customWidth="1"/>
    <col min="6" max="6" width="11.85546875" style="192" customWidth="1"/>
    <col min="7" max="7" width="13.42578125" style="192" customWidth="1"/>
    <col min="8" max="16384" width="11.42578125" style="3"/>
  </cols>
  <sheetData>
    <row r="1" spans="1:7" x14ac:dyDescent="0.25">
      <c r="A1" s="341" t="s">
        <v>253</v>
      </c>
      <c r="B1" s="342"/>
      <c r="C1" s="342"/>
      <c r="D1" s="342"/>
      <c r="E1" s="342"/>
      <c r="F1" s="342"/>
      <c r="G1" s="343"/>
    </row>
    <row r="2" spans="1:7" ht="71.25" customHeight="1" thickBot="1" x14ac:dyDescent="0.3">
      <c r="A2" s="344"/>
      <c r="B2" s="345"/>
      <c r="C2" s="345"/>
      <c r="D2" s="345"/>
      <c r="E2" s="345"/>
      <c r="F2" s="345"/>
      <c r="G2" s="346"/>
    </row>
    <row r="3" spans="1:7" x14ac:dyDescent="0.25">
      <c r="A3" s="347" t="s">
        <v>254</v>
      </c>
      <c r="B3" s="348"/>
      <c r="C3" s="351" t="s">
        <v>255</v>
      </c>
      <c r="D3" s="351" t="s">
        <v>256</v>
      </c>
      <c r="E3" s="351" t="s">
        <v>257</v>
      </c>
      <c r="F3" s="351" t="s">
        <v>258</v>
      </c>
      <c r="G3" s="353" t="s">
        <v>259</v>
      </c>
    </row>
    <row r="4" spans="1:7" x14ac:dyDescent="0.25">
      <c r="A4" s="349"/>
      <c r="B4" s="350"/>
      <c r="C4" s="352"/>
      <c r="D4" s="352"/>
      <c r="E4" s="352"/>
      <c r="F4" s="352"/>
      <c r="G4" s="354"/>
    </row>
    <row r="5" spans="1:7" ht="15.75" x14ac:dyDescent="0.25">
      <c r="A5" s="173"/>
      <c r="B5" s="174" t="s">
        <v>16</v>
      </c>
      <c r="C5" s="175"/>
      <c r="D5" s="176"/>
      <c r="E5" s="176"/>
      <c r="F5" s="176"/>
      <c r="G5" s="176"/>
    </row>
    <row r="6" spans="1:7" ht="15.75" x14ac:dyDescent="0.25">
      <c r="A6" s="173"/>
      <c r="B6" s="174"/>
      <c r="C6" s="175"/>
      <c r="D6" s="176"/>
      <c r="E6" s="176"/>
      <c r="F6" s="176"/>
      <c r="G6" s="176"/>
    </row>
    <row r="7" spans="1:7" ht="15.75" x14ac:dyDescent="0.25">
      <c r="A7" s="173"/>
      <c r="B7" s="177" t="s">
        <v>17</v>
      </c>
      <c r="C7" s="178">
        <v>1228031.54501</v>
      </c>
      <c r="D7" s="178">
        <v>8658317.7323699985</v>
      </c>
      <c r="E7" s="178">
        <v>8165689.0649199998</v>
      </c>
      <c r="F7" s="178">
        <v>1720660.2124599998</v>
      </c>
      <c r="G7" s="178">
        <v>492628.66744999989</v>
      </c>
    </row>
    <row r="8" spans="1:7" ht="15.75" x14ac:dyDescent="0.25">
      <c r="A8" s="179"/>
      <c r="B8" s="180" t="s">
        <v>68</v>
      </c>
      <c r="C8" s="176">
        <v>1119027.3026000001</v>
      </c>
      <c r="D8" s="176">
        <v>8557567.2967399992</v>
      </c>
      <c r="E8" s="176">
        <v>8049230.4971599998</v>
      </c>
      <c r="F8" s="176">
        <v>1627364.1021799999</v>
      </c>
      <c r="G8" s="176">
        <v>508336.79957999993</v>
      </c>
    </row>
    <row r="9" spans="1:7" ht="15.75" hidden="1" x14ac:dyDescent="0.25">
      <c r="A9" s="179"/>
      <c r="B9" s="181" t="s">
        <v>105</v>
      </c>
      <c r="C9" s="176">
        <v>731.84879000000001</v>
      </c>
      <c r="D9" s="176">
        <v>90.173119999999997</v>
      </c>
      <c r="E9" s="176">
        <v>152.66053999999997</v>
      </c>
      <c r="F9" s="176">
        <v>669.36137000000008</v>
      </c>
      <c r="G9" s="176">
        <v>-62.487419999999929</v>
      </c>
    </row>
    <row r="10" spans="1:7" ht="15.75" hidden="1" x14ac:dyDescent="0.25">
      <c r="A10" s="179"/>
      <c r="B10" s="181" t="s">
        <v>106</v>
      </c>
      <c r="C10" s="176">
        <v>115121.41048999999</v>
      </c>
      <c r="D10" s="176">
        <v>6117043.46325</v>
      </c>
      <c r="E10" s="176">
        <v>6077340.7309399992</v>
      </c>
      <c r="F10" s="176">
        <v>154824.1428000005</v>
      </c>
      <c r="G10" s="176">
        <v>39702.732310000501</v>
      </c>
    </row>
    <row r="11" spans="1:7" ht="15.75" hidden="1" x14ac:dyDescent="0.25">
      <c r="A11" s="179"/>
      <c r="B11" s="181" t="s">
        <v>260</v>
      </c>
      <c r="C11" s="176"/>
      <c r="D11" s="176"/>
      <c r="E11" s="176"/>
      <c r="F11" s="176"/>
      <c r="G11" s="176">
        <v>0</v>
      </c>
    </row>
    <row r="12" spans="1:7" ht="15.75" hidden="1" x14ac:dyDescent="0.25">
      <c r="A12" s="179"/>
      <c r="B12" s="181" t="s">
        <v>107</v>
      </c>
      <c r="C12" s="176">
        <v>994564.49557999999</v>
      </c>
      <c r="D12" s="176">
        <v>2440396.7767399997</v>
      </c>
      <c r="E12" s="176">
        <v>1967567.2489100001</v>
      </c>
      <c r="F12" s="176">
        <v>1467394.0234099994</v>
      </c>
      <c r="G12" s="176">
        <v>472829.52782999945</v>
      </c>
    </row>
    <row r="13" spans="1:7" ht="15.75" hidden="1" x14ac:dyDescent="0.25">
      <c r="A13" s="179"/>
      <c r="B13" s="181" t="s">
        <v>261</v>
      </c>
      <c r="C13" s="176"/>
      <c r="D13" s="176"/>
      <c r="E13" s="176"/>
      <c r="F13" s="176"/>
      <c r="G13" s="176">
        <v>0</v>
      </c>
    </row>
    <row r="14" spans="1:7" ht="25.5" hidden="1" x14ac:dyDescent="0.25">
      <c r="A14" s="179"/>
      <c r="B14" s="181" t="s">
        <v>262</v>
      </c>
      <c r="C14" s="176">
        <v>8609.54774</v>
      </c>
      <c r="D14" s="176">
        <v>36.883629999999997</v>
      </c>
      <c r="E14" s="176">
        <v>4169.8567700000003</v>
      </c>
      <c r="F14" s="176">
        <v>4476.5745999999999</v>
      </c>
      <c r="G14" s="176">
        <v>-4132.9731400000001</v>
      </c>
    </row>
    <row r="15" spans="1:7" ht="15.75" hidden="1" x14ac:dyDescent="0.25">
      <c r="A15" s="179"/>
      <c r="B15" s="181" t="s">
        <v>263</v>
      </c>
      <c r="C15" s="176"/>
      <c r="D15" s="176"/>
      <c r="E15" s="176"/>
      <c r="F15" s="176"/>
      <c r="G15" s="176">
        <v>0</v>
      </c>
    </row>
    <row r="16" spans="1:7" ht="15.75" hidden="1" x14ac:dyDescent="0.25">
      <c r="A16" s="179"/>
      <c r="B16" s="180" t="s">
        <v>69</v>
      </c>
      <c r="C16" s="176">
        <v>34223.579829999995</v>
      </c>
      <c r="D16" s="176">
        <v>45002.945409999993</v>
      </c>
      <c r="E16" s="176">
        <v>55018.670299999998</v>
      </c>
      <c r="F16" s="176">
        <v>24207.854939999997</v>
      </c>
      <c r="G16" s="176">
        <v>-10015.72489</v>
      </c>
    </row>
    <row r="17" spans="1:7" ht="15.75" hidden="1" x14ac:dyDescent="0.25">
      <c r="A17" s="179"/>
      <c r="B17" s="181" t="s">
        <v>264</v>
      </c>
      <c r="C17" s="176"/>
      <c r="D17" s="176"/>
      <c r="E17" s="176"/>
      <c r="F17" s="176"/>
      <c r="G17" s="176">
        <v>0</v>
      </c>
    </row>
    <row r="18" spans="1:7" ht="15.75" hidden="1" x14ac:dyDescent="0.25">
      <c r="A18" s="179"/>
      <c r="B18" s="181" t="s">
        <v>265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</row>
    <row r="19" spans="1:7" ht="15.75" hidden="1" x14ac:dyDescent="0.25">
      <c r="A19" s="179"/>
      <c r="B19" s="181" t="s">
        <v>111</v>
      </c>
      <c r="C19" s="176">
        <v>34209.577969999998</v>
      </c>
      <c r="D19" s="176">
        <v>44963.409989999993</v>
      </c>
      <c r="E19" s="176">
        <v>54980.0933</v>
      </c>
      <c r="F19" s="176">
        <v>24192.894659999998</v>
      </c>
      <c r="G19" s="176">
        <v>-10016.68331</v>
      </c>
    </row>
    <row r="20" spans="1:7" ht="15.75" hidden="1" x14ac:dyDescent="0.25">
      <c r="A20" s="179"/>
      <c r="B20" s="181" t="s">
        <v>266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</row>
    <row r="21" spans="1:7" ht="25.5" hidden="1" x14ac:dyDescent="0.25">
      <c r="A21" s="179"/>
      <c r="B21" s="181" t="s">
        <v>267</v>
      </c>
      <c r="C21" s="176"/>
      <c r="D21" s="176"/>
      <c r="E21" s="176"/>
      <c r="F21" s="176"/>
      <c r="G21" s="176">
        <v>0</v>
      </c>
    </row>
    <row r="22" spans="1:7" ht="15.75" hidden="1" x14ac:dyDescent="0.25">
      <c r="A22" s="179"/>
      <c r="B22" s="181" t="s">
        <v>268</v>
      </c>
      <c r="C22" s="176"/>
      <c r="D22" s="176"/>
      <c r="E22" s="176"/>
      <c r="F22" s="176"/>
      <c r="G22" s="176">
        <v>0</v>
      </c>
    </row>
    <row r="23" spans="1:7" ht="25.5" hidden="1" x14ac:dyDescent="0.25">
      <c r="A23" s="179"/>
      <c r="B23" s="181" t="s">
        <v>112</v>
      </c>
      <c r="C23" s="176">
        <v>14.001860000000001</v>
      </c>
      <c r="D23" s="176">
        <v>39.535419999999995</v>
      </c>
      <c r="E23" s="176">
        <v>38.576999999999998</v>
      </c>
      <c r="F23" s="176">
        <v>14.960279999999997</v>
      </c>
      <c r="G23" s="176">
        <v>0.95841999999999672</v>
      </c>
    </row>
    <row r="24" spans="1:7" ht="15.75" x14ac:dyDescent="0.25">
      <c r="A24" s="179"/>
      <c r="B24" s="180" t="s">
        <v>21</v>
      </c>
      <c r="C24" s="176">
        <v>74780.662580000004</v>
      </c>
      <c r="D24" s="176">
        <v>55747.49022</v>
      </c>
      <c r="E24" s="176">
        <v>61439.897459999993</v>
      </c>
      <c r="F24" s="176">
        <v>69088.255340000003</v>
      </c>
      <c r="G24" s="176">
        <v>-5692.4072400000023</v>
      </c>
    </row>
    <row r="25" spans="1:7" ht="38.25" hidden="1" x14ac:dyDescent="0.25">
      <c r="A25" s="179"/>
      <c r="B25" s="180" t="s">
        <v>269</v>
      </c>
      <c r="C25" s="176">
        <v>1375.2504299999998</v>
      </c>
      <c r="D25" s="176">
        <v>672.55176000000006</v>
      </c>
      <c r="E25" s="176">
        <v>0</v>
      </c>
      <c r="F25" s="176">
        <v>2047.8021899999999</v>
      </c>
      <c r="G25" s="176">
        <v>672.55176000000006</v>
      </c>
    </row>
    <row r="26" spans="1:7" ht="25.5" hidden="1" x14ac:dyDescent="0.25">
      <c r="A26" s="179"/>
      <c r="B26" s="181" t="s">
        <v>270</v>
      </c>
      <c r="C26" s="176"/>
      <c r="D26" s="176"/>
      <c r="E26" s="176"/>
      <c r="F26" s="176"/>
      <c r="G26" s="176">
        <v>0</v>
      </c>
    </row>
    <row r="27" spans="1:7" ht="25.5" hidden="1" x14ac:dyDescent="0.25">
      <c r="A27" s="179"/>
      <c r="B27" s="181" t="s">
        <v>271</v>
      </c>
      <c r="C27" s="176"/>
      <c r="D27" s="176"/>
      <c r="E27" s="176"/>
      <c r="F27" s="176"/>
      <c r="G27" s="176">
        <v>0</v>
      </c>
    </row>
    <row r="28" spans="1:7" ht="25.5" hidden="1" x14ac:dyDescent="0.25">
      <c r="A28" s="179"/>
      <c r="B28" s="181" t="s">
        <v>272</v>
      </c>
      <c r="C28" s="176">
        <v>73405.412150000004</v>
      </c>
      <c r="D28" s="176">
        <v>55074.938459999998</v>
      </c>
      <c r="E28" s="176">
        <v>61439.897459999993</v>
      </c>
      <c r="F28" s="176">
        <v>67040.453150000001</v>
      </c>
      <c r="G28" s="176">
        <v>-6364.9590000000026</v>
      </c>
    </row>
    <row r="29" spans="1:7" ht="25.5" hidden="1" x14ac:dyDescent="0.25">
      <c r="A29" s="179"/>
      <c r="B29" s="181" t="s">
        <v>273</v>
      </c>
      <c r="C29" s="176"/>
      <c r="D29" s="176"/>
      <c r="E29" s="176"/>
      <c r="F29" s="176"/>
      <c r="G29" s="176">
        <v>0</v>
      </c>
    </row>
    <row r="30" spans="1:7" ht="15.75" hidden="1" x14ac:dyDescent="0.25">
      <c r="A30" s="179"/>
      <c r="B30" s="180" t="s">
        <v>274</v>
      </c>
      <c r="C30" s="176"/>
      <c r="D30" s="176"/>
      <c r="E30" s="176"/>
      <c r="F30" s="176"/>
      <c r="G30" s="176">
        <v>0</v>
      </c>
    </row>
    <row r="31" spans="1:7" ht="15.75" hidden="1" x14ac:dyDescent="0.25">
      <c r="A31" s="179"/>
      <c r="B31" s="181" t="s">
        <v>275</v>
      </c>
      <c r="C31" s="176"/>
      <c r="D31" s="176"/>
      <c r="E31" s="176"/>
      <c r="F31" s="176"/>
      <c r="G31" s="176">
        <v>0</v>
      </c>
    </row>
    <row r="32" spans="1:7" ht="15.75" hidden="1" x14ac:dyDescent="0.25">
      <c r="A32" s="179"/>
      <c r="B32" s="181" t="s">
        <v>276</v>
      </c>
      <c r="C32" s="176"/>
      <c r="D32" s="176"/>
      <c r="E32" s="176"/>
      <c r="F32" s="176"/>
      <c r="G32" s="176">
        <v>0</v>
      </c>
    </row>
    <row r="33" spans="1:7" ht="25.5" hidden="1" x14ac:dyDescent="0.25">
      <c r="A33" s="179"/>
      <c r="B33" s="181" t="s">
        <v>277</v>
      </c>
      <c r="C33" s="176"/>
      <c r="D33" s="176"/>
      <c r="E33" s="176"/>
      <c r="F33" s="176"/>
      <c r="G33" s="176">
        <v>0</v>
      </c>
    </row>
    <row r="34" spans="1:7" ht="25.5" hidden="1" x14ac:dyDescent="0.25">
      <c r="A34" s="179"/>
      <c r="B34" s="181" t="s">
        <v>278</v>
      </c>
      <c r="C34" s="176"/>
      <c r="D34" s="176"/>
      <c r="E34" s="176"/>
      <c r="F34" s="176"/>
      <c r="G34" s="176">
        <v>0</v>
      </c>
    </row>
    <row r="35" spans="1:7" ht="15.75" hidden="1" x14ac:dyDescent="0.25">
      <c r="A35" s="179"/>
      <c r="B35" s="181" t="s">
        <v>279</v>
      </c>
      <c r="C35" s="176"/>
      <c r="D35" s="176"/>
      <c r="E35" s="176"/>
      <c r="F35" s="176"/>
      <c r="G35" s="176">
        <v>0</v>
      </c>
    </row>
    <row r="36" spans="1:7" ht="15.75" hidden="1" x14ac:dyDescent="0.25">
      <c r="A36" s="179"/>
      <c r="B36" s="180" t="s">
        <v>71</v>
      </c>
      <c r="C36" s="176"/>
      <c r="D36" s="176"/>
      <c r="E36" s="176"/>
      <c r="F36" s="176"/>
      <c r="G36" s="176">
        <v>0</v>
      </c>
    </row>
    <row r="37" spans="1:7" ht="25.5" hidden="1" x14ac:dyDescent="0.25">
      <c r="A37" s="179"/>
      <c r="B37" s="181" t="s">
        <v>280</v>
      </c>
      <c r="C37" s="176"/>
      <c r="D37" s="176"/>
      <c r="E37" s="176"/>
      <c r="F37" s="176"/>
      <c r="G37" s="176">
        <v>0</v>
      </c>
    </row>
    <row r="38" spans="1:7" ht="25.5" hidden="1" x14ac:dyDescent="0.25">
      <c r="A38" s="179"/>
      <c r="B38" s="180" t="s">
        <v>281</v>
      </c>
      <c r="C38" s="176"/>
      <c r="D38" s="176"/>
      <c r="E38" s="176"/>
      <c r="F38" s="176"/>
      <c r="G38" s="176">
        <v>0</v>
      </c>
    </row>
    <row r="39" spans="1:7" ht="25.5" hidden="1" x14ac:dyDescent="0.25">
      <c r="A39" s="179"/>
      <c r="B39" s="181" t="s">
        <v>282</v>
      </c>
      <c r="C39" s="176"/>
      <c r="D39" s="176"/>
      <c r="E39" s="176"/>
      <c r="F39" s="176"/>
      <c r="G39" s="176">
        <v>0</v>
      </c>
    </row>
    <row r="40" spans="1:7" ht="15.75" hidden="1" x14ac:dyDescent="0.25">
      <c r="A40" s="179"/>
      <c r="B40" s="181" t="s">
        <v>283</v>
      </c>
      <c r="C40" s="176"/>
      <c r="D40" s="176"/>
      <c r="E40" s="176"/>
      <c r="F40" s="176"/>
      <c r="G40" s="176">
        <v>0</v>
      </c>
    </row>
    <row r="41" spans="1:7" ht="15.75" hidden="1" x14ac:dyDescent="0.25">
      <c r="A41" s="179"/>
      <c r="B41" s="180" t="s">
        <v>284</v>
      </c>
      <c r="C41" s="176"/>
      <c r="D41" s="176"/>
      <c r="E41" s="176"/>
      <c r="F41" s="176"/>
      <c r="G41" s="176">
        <v>0</v>
      </c>
    </row>
    <row r="42" spans="1:7" ht="15.75" hidden="1" x14ac:dyDescent="0.25">
      <c r="A42" s="179"/>
      <c r="B42" s="181" t="s">
        <v>285</v>
      </c>
      <c r="C42" s="176"/>
      <c r="D42" s="176"/>
      <c r="E42" s="176"/>
      <c r="F42" s="176"/>
      <c r="G42" s="176">
        <v>0</v>
      </c>
    </row>
    <row r="43" spans="1:7" ht="25.5" hidden="1" x14ac:dyDescent="0.25">
      <c r="A43" s="179"/>
      <c r="B43" s="181" t="s">
        <v>286</v>
      </c>
      <c r="C43" s="176"/>
      <c r="D43" s="176"/>
      <c r="E43" s="176"/>
      <c r="F43" s="176"/>
      <c r="G43" s="176">
        <v>0</v>
      </c>
    </row>
    <row r="44" spans="1:7" ht="25.5" hidden="1" x14ac:dyDescent="0.25">
      <c r="A44" s="179"/>
      <c r="B44" s="181" t="s">
        <v>287</v>
      </c>
      <c r="C44" s="176"/>
      <c r="D44" s="176"/>
      <c r="E44" s="176"/>
      <c r="F44" s="176"/>
      <c r="G44" s="176">
        <v>0</v>
      </c>
    </row>
    <row r="45" spans="1:7" x14ac:dyDescent="0.25">
      <c r="A45" s="355" t="s">
        <v>254</v>
      </c>
      <c r="B45" s="356"/>
      <c r="C45" s="357" t="s">
        <v>255</v>
      </c>
      <c r="D45" s="357" t="s">
        <v>256</v>
      </c>
      <c r="E45" s="357" t="s">
        <v>257</v>
      </c>
      <c r="F45" s="357" t="s">
        <v>258</v>
      </c>
      <c r="G45" s="340" t="s">
        <v>288</v>
      </c>
    </row>
    <row r="46" spans="1:7" x14ac:dyDescent="0.25">
      <c r="A46" s="355"/>
      <c r="B46" s="356"/>
      <c r="C46" s="357"/>
      <c r="D46" s="357"/>
      <c r="E46" s="357"/>
      <c r="F46" s="357"/>
      <c r="G46" s="340"/>
    </row>
    <row r="47" spans="1:7" ht="15.75" x14ac:dyDescent="0.25">
      <c r="A47" s="173"/>
      <c r="B47" s="182"/>
      <c r="C47" s="178"/>
      <c r="D47" s="178"/>
      <c r="E47" s="178"/>
      <c r="F47" s="178"/>
      <c r="G47" s="178"/>
    </row>
    <row r="48" spans="1:7" ht="15.75" x14ac:dyDescent="0.25">
      <c r="A48" s="173"/>
      <c r="B48" s="182" t="s">
        <v>26</v>
      </c>
      <c r="C48" s="178">
        <v>1854681.8343099998</v>
      </c>
      <c r="D48" s="178">
        <v>242292.12888000003</v>
      </c>
      <c r="E48" s="178">
        <v>72881.477169999998</v>
      </c>
      <c r="F48" s="178">
        <v>2024092.4860200004</v>
      </c>
      <c r="G48" s="178">
        <v>169410.65170999995</v>
      </c>
    </row>
    <row r="49" spans="1:7" ht="15.75" x14ac:dyDescent="0.25">
      <c r="A49" s="179"/>
      <c r="B49" s="180" t="s">
        <v>27</v>
      </c>
      <c r="C49" s="176">
        <v>78631.335149999999</v>
      </c>
      <c r="D49" s="176">
        <v>6696.4648799999995</v>
      </c>
      <c r="E49" s="176">
        <v>0</v>
      </c>
      <c r="F49" s="176">
        <v>85327.800029999999</v>
      </c>
      <c r="G49" s="176">
        <v>6696.4648799999995</v>
      </c>
    </row>
    <row r="50" spans="1:7" ht="15.75" hidden="1" x14ac:dyDescent="0.25">
      <c r="A50" s="179"/>
      <c r="B50" s="181" t="s">
        <v>289</v>
      </c>
      <c r="C50" s="176"/>
      <c r="D50" s="176"/>
      <c r="E50" s="176"/>
      <c r="F50" s="176"/>
      <c r="G50" s="176">
        <v>0</v>
      </c>
    </row>
    <row r="51" spans="1:7" ht="15.75" hidden="1" x14ac:dyDescent="0.25">
      <c r="A51" s="179"/>
      <c r="B51" s="181" t="s">
        <v>290</v>
      </c>
      <c r="C51" s="176"/>
      <c r="D51" s="176"/>
      <c r="E51" s="176"/>
      <c r="F51" s="176"/>
      <c r="G51" s="176">
        <v>0</v>
      </c>
    </row>
    <row r="52" spans="1:7" ht="25.5" hidden="1" x14ac:dyDescent="0.25">
      <c r="A52" s="179"/>
      <c r="B52" s="181" t="s">
        <v>291</v>
      </c>
      <c r="C52" s="176">
        <v>78631.335149999999</v>
      </c>
      <c r="D52" s="176">
        <v>6696.4648799999995</v>
      </c>
      <c r="E52" s="176">
        <v>0</v>
      </c>
      <c r="F52" s="176">
        <v>85327.800029999999</v>
      </c>
      <c r="G52" s="176">
        <v>6696.4648799999995</v>
      </c>
    </row>
    <row r="53" spans="1:7" ht="15.75" hidden="1" x14ac:dyDescent="0.25">
      <c r="A53" s="179"/>
      <c r="B53" s="181" t="s">
        <v>292</v>
      </c>
      <c r="C53" s="176"/>
      <c r="D53" s="176"/>
      <c r="E53" s="176"/>
      <c r="F53" s="176"/>
      <c r="G53" s="176">
        <v>0</v>
      </c>
    </row>
    <row r="54" spans="1:7" ht="25.5" hidden="1" x14ac:dyDescent="0.25">
      <c r="A54" s="179"/>
      <c r="B54" s="180" t="s">
        <v>75</v>
      </c>
      <c r="C54" s="176"/>
      <c r="D54" s="176"/>
      <c r="E54" s="176"/>
      <c r="F54" s="176"/>
      <c r="G54" s="176">
        <v>0</v>
      </c>
    </row>
    <row r="55" spans="1:7" ht="15.75" hidden="1" x14ac:dyDescent="0.25">
      <c r="A55" s="179"/>
      <c r="B55" s="181" t="s">
        <v>293</v>
      </c>
      <c r="C55" s="176"/>
      <c r="D55" s="176"/>
      <c r="E55" s="176"/>
      <c r="F55" s="176"/>
      <c r="G55" s="176">
        <v>0</v>
      </c>
    </row>
    <row r="56" spans="1:7" ht="15.75" hidden="1" x14ac:dyDescent="0.25">
      <c r="A56" s="179"/>
      <c r="B56" s="181" t="s">
        <v>294</v>
      </c>
      <c r="C56" s="176"/>
      <c r="D56" s="176"/>
      <c r="E56" s="176"/>
      <c r="F56" s="176"/>
      <c r="G56" s="176">
        <v>0</v>
      </c>
    </row>
    <row r="57" spans="1:7" ht="15.75" hidden="1" x14ac:dyDescent="0.25">
      <c r="A57" s="179"/>
      <c r="B57" s="181" t="s">
        <v>295</v>
      </c>
      <c r="C57" s="176"/>
      <c r="D57" s="176"/>
      <c r="E57" s="176"/>
      <c r="F57" s="176"/>
      <c r="G57" s="176">
        <v>0</v>
      </c>
    </row>
    <row r="58" spans="1:7" ht="15.75" hidden="1" x14ac:dyDescent="0.25">
      <c r="A58" s="179"/>
      <c r="B58" s="181" t="s">
        <v>296</v>
      </c>
      <c r="C58" s="176"/>
      <c r="D58" s="176"/>
      <c r="E58" s="176"/>
      <c r="F58" s="176"/>
      <c r="G58" s="176">
        <v>0</v>
      </c>
    </row>
    <row r="59" spans="1:7" ht="25.5" hidden="1" x14ac:dyDescent="0.25">
      <c r="A59" s="179"/>
      <c r="B59" s="181" t="s">
        <v>297</v>
      </c>
      <c r="C59" s="176"/>
      <c r="D59" s="176"/>
      <c r="E59" s="176"/>
      <c r="F59" s="176"/>
      <c r="G59" s="176">
        <v>0</v>
      </c>
    </row>
    <row r="60" spans="1:7" ht="25.5" x14ac:dyDescent="0.25">
      <c r="A60" s="179"/>
      <c r="B60" s="180" t="s">
        <v>29</v>
      </c>
      <c r="C60" s="176">
        <v>1464111.18212</v>
      </c>
      <c r="D60" s="176">
        <v>206245.32815000002</v>
      </c>
      <c r="E60" s="176">
        <v>20779.024849999998</v>
      </c>
      <c r="F60" s="176">
        <v>1649577.48542</v>
      </c>
      <c r="G60" s="176">
        <v>185466.30329999997</v>
      </c>
    </row>
    <row r="61" spans="1:7" ht="15.75" hidden="1" x14ac:dyDescent="0.25">
      <c r="A61" s="179"/>
      <c r="B61" s="181" t="s">
        <v>120</v>
      </c>
      <c r="C61" s="176">
        <v>774595.60003999993</v>
      </c>
      <c r="D61" s="176">
        <v>0</v>
      </c>
      <c r="E61" s="176">
        <v>0</v>
      </c>
      <c r="F61" s="176">
        <v>774595.60003999993</v>
      </c>
      <c r="G61" s="176">
        <v>0</v>
      </c>
    </row>
    <row r="62" spans="1:7" ht="15.75" hidden="1" x14ac:dyDescent="0.25">
      <c r="A62" s="179"/>
      <c r="B62" s="181" t="s">
        <v>298</v>
      </c>
      <c r="C62" s="176"/>
      <c r="D62" s="176"/>
      <c r="E62" s="176"/>
      <c r="F62" s="176"/>
      <c r="G62" s="176">
        <v>0</v>
      </c>
    </row>
    <row r="63" spans="1:7" ht="15.75" hidden="1" x14ac:dyDescent="0.25">
      <c r="A63" s="179"/>
      <c r="B63" s="181" t="s">
        <v>299</v>
      </c>
      <c r="C63" s="176">
        <v>455020.86798000004</v>
      </c>
      <c r="D63" s="176">
        <v>1122.9611299999999</v>
      </c>
      <c r="E63" s="176">
        <v>0</v>
      </c>
      <c r="F63" s="176">
        <v>456143.82911000005</v>
      </c>
      <c r="G63" s="176">
        <v>1122.9611300000106</v>
      </c>
    </row>
    <row r="64" spans="1:7" ht="15.75" hidden="1" x14ac:dyDescent="0.25">
      <c r="A64" s="179"/>
      <c r="B64" s="181" t="s">
        <v>300</v>
      </c>
      <c r="C64" s="176"/>
      <c r="D64" s="176"/>
      <c r="E64" s="176"/>
      <c r="F64" s="176"/>
      <c r="G64" s="176">
        <v>0</v>
      </c>
    </row>
    <row r="65" spans="1:7" ht="25.5" hidden="1" x14ac:dyDescent="0.25">
      <c r="A65" s="179"/>
      <c r="B65" s="181" t="s">
        <v>122</v>
      </c>
      <c r="C65" s="176">
        <v>216075.55809999999</v>
      </c>
      <c r="D65" s="176">
        <v>199812.82459999999</v>
      </c>
      <c r="E65" s="176">
        <v>19794.880519999999</v>
      </c>
      <c r="F65" s="176">
        <v>396093.50217999995</v>
      </c>
      <c r="G65" s="176">
        <v>180017.94407999996</v>
      </c>
    </row>
    <row r="66" spans="1:7" ht="15.75" hidden="1" x14ac:dyDescent="0.25">
      <c r="A66" s="179"/>
      <c r="B66" s="181" t="s">
        <v>123</v>
      </c>
      <c r="C66" s="176">
        <v>18419.155999999999</v>
      </c>
      <c r="D66" s="176">
        <v>5309.5424199999998</v>
      </c>
      <c r="E66" s="176">
        <v>984.14432999999997</v>
      </c>
      <c r="F66" s="176">
        <v>22744.554090000001</v>
      </c>
      <c r="G66" s="176">
        <v>4325.3980900000024</v>
      </c>
    </row>
    <row r="67" spans="1:7" ht="15.75" hidden="1" x14ac:dyDescent="0.25">
      <c r="A67" s="179"/>
      <c r="B67" s="181" t="s">
        <v>301</v>
      </c>
      <c r="C67" s="176"/>
      <c r="D67" s="176"/>
      <c r="E67" s="176"/>
      <c r="F67" s="176"/>
      <c r="G67" s="176">
        <v>0</v>
      </c>
    </row>
    <row r="68" spans="1:7" ht="15.75" x14ac:dyDescent="0.25">
      <c r="A68" s="179"/>
      <c r="B68" s="180" t="s">
        <v>31</v>
      </c>
      <c r="C68" s="176">
        <v>507450.39602999995</v>
      </c>
      <c r="D68" s="176">
        <v>27020.880980000002</v>
      </c>
      <c r="E68" s="176">
        <v>8158.2683500000003</v>
      </c>
      <c r="F68" s="176">
        <v>526313.00865999993</v>
      </c>
      <c r="G68" s="176">
        <v>18862.612629999981</v>
      </c>
    </row>
    <row r="69" spans="1:7" ht="15.75" x14ac:dyDescent="0.25">
      <c r="A69" s="179"/>
      <c r="B69" s="181" t="s">
        <v>124</v>
      </c>
      <c r="C69" s="176">
        <v>71045.879499999995</v>
      </c>
      <c r="D69" s="176">
        <v>2618.1482700000001</v>
      </c>
      <c r="E69" s="176">
        <v>821.97807</v>
      </c>
      <c r="F69" s="176">
        <v>72842.049700000003</v>
      </c>
      <c r="G69" s="176">
        <v>1796.1702000000078</v>
      </c>
    </row>
    <row r="70" spans="1:7" ht="25.5" hidden="1" x14ac:dyDescent="0.25">
      <c r="A70" s="179"/>
      <c r="B70" s="181" t="s">
        <v>125</v>
      </c>
      <c r="C70" s="176">
        <v>43613.366990000002</v>
      </c>
      <c r="D70" s="176">
        <v>10660.638479999998</v>
      </c>
      <c r="E70" s="176">
        <v>2962.9977600000002</v>
      </c>
      <c r="F70" s="176">
        <v>51311.007710000005</v>
      </c>
      <c r="G70" s="176">
        <v>7697.6407200000031</v>
      </c>
    </row>
    <row r="71" spans="1:7" ht="25.5" hidden="1" x14ac:dyDescent="0.25">
      <c r="A71" s="179"/>
      <c r="B71" s="181" t="s">
        <v>126</v>
      </c>
      <c r="C71" s="176">
        <v>1631.28457</v>
      </c>
      <c r="D71" s="176">
        <v>42.759979999999999</v>
      </c>
      <c r="E71" s="176">
        <v>0</v>
      </c>
      <c r="F71" s="176">
        <v>1674.0445500000001</v>
      </c>
      <c r="G71" s="176">
        <v>42.759980000000041</v>
      </c>
    </row>
    <row r="72" spans="1:7" ht="15.75" hidden="1" x14ac:dyDescent="0.25">
      <c r="A72" s="179"/>
      <c r="B72" s="181" t="s">
        <v>127</v>
      </c>
      <c r="C72" s="176">
        <v>117466.73548999999</v>
      </c>
      <c r="D72" s="176">
        <v>5058.5890799999997</v>
      </c>
      <c r="E72" s="176">
        <v>2947.93172</v>
      </c>
      <c r="F72" s="176">
        <v>119577.39285</v>
      </c>
      <c r="G72" s="176">
        <v>2110.657360000012</v>
      </c>
    </row>
    <row r="73" spans="1:7" ht="15.75" hidden="1" x14ac:dyDescent="0.25">
      <c r="A73" s="179"/>
      <c r="B73" s="181" t="s">
        <v>128</v>
      </c>
      <c r="C73" s="176">
        <v>16920.196940000002</v>
      </c>
      <c r="D73" s="176">
        <v>0</v>
      </c>
      <c r="E73" s="176">
        <v>0</v>
      </c>
      <c r="F73" s="176">
        <v>16920.196940000002</v>
      </c>
      <c r="G73" s="176">
        <v>0</v>
      </c>
    </row>
    <row r="74" spans="1:7" ht="15.75" hidden="1" x14ac:dyDescent="0.25">
      <c r="A74" s="179"/>
      <c r="B74" s="181" t="s">
        <v>129</v>
      </c>
      <c r="C74" s="176">
        <v>256772.93253999998</v>
      </c>
      <c r="D74" s="176">
        <v>8640.745170000002</v>
      </c>
      <c r="E74" s="176">
        <v>1425.3608000000002</v>
      </c>
      <c r="F74" s="176">
        <v>263988.31690999994</v>
      </c>
      <c r="G74" s="176">
        <v>7215.3843699999561</v>
      </c>
    </row>
    <row r="75" spans="1:7" ht="25.5" hidden="1" x14ac:dyDescent="0.25">
      <c r="A75" s="179"/>
      <c r="B75" s="181" t="s">
        <v>302</v>
      </c>
      <c r="C75" s="176"/>
      <c r="D75" s="176"/>
      <c r="E75" s="176"/>
      <c r="F75" s="176"/>
      <c r="G75" s="176">
        <v>0</v>
      </c>
    </row>
    <row r="76" spans="1:7" ht="15.75" hidden="1" x14ac:dyDescent="0.25">
      <c r="A76" s="179"/>
      <c r="B76" s="181" t="s">
        <v>303</v>
      </c>
      <c r="C76" s="176"/>
      <c r="D76" s="176"/>
      <c r="E76" s="176"/>
      <c r="F76" s="176"/>
      <c r="G76" s="176">
        <v>0</v>
      </c>
    </row>
    <row r="77" spans="1:7" ht="15.75" x14ac:dyDescent="0.25">
      <c r="A77" s="179"/>
      <c r="B77" s="180" t="s">
        <v>76</v>
      </c>
      <c r="C77" s="176">
        <v>37284.128929999999</v>
      </c>
      <c r="D77" s="176">
        <v>998.77391999999998</v>
      </c>
      <c r="E77" s="176">
        <v>0</v>
      </c>
      <c r="F77" s="176">
        <v>38282.902849999999</v>
      </c>
      <c r="G77" s="176">
        <v>998.77391999999963</v>
      </c>
    </row>
    <row r="78" spans="1:7" ht="15.75" hidden="1" x14ac:dyDescent="0.25">
      <c r="A78" s="179"/>
      <c r="B78" s="181" t="s">
        <v>130</v>
      </c>
      <c r="C78" s="176">
        <v>30384.377469999999</v>
      </c>
      <c r="D78" s="176">
        <v>650.89919999999995</v>
      </c>
      <c r="E78" s="176">
        <v>0</v>
      </c>
      <c r="F78" s="176">
        <v>31035.276669999999</v>
      </c>
      <c r="G78" s="176">
        <v>650.89919999999984</v>
      </c>
    </row>
    <row r="79" spans="1:7" ht="15.75" hidden="1" x14ac:dyDescent="0.25">
      <c r="A79" s="179"/>
      <c r="B79" s="181" t="s">
        <v>304</v>
      </c>
      <c r="C79" s="176"/>
      <c r="D79" s="176"/>
      <c r="E79" s="176"/>
      <c r="F79" s="176"/>
      <c r="G79" s="176">
        <v>0</v>
      </c>
    </row>
    <row r="80" spans="1:7" ht="15.75" hidden="1" x14ac:dyDescent="0.25">
      <c r="A80" s="179"/>
      <c r="B80" s="181" t="s">
        <v>305</v>
      </c>
      <c r="C80" s="176"/>
      <c r="D80" s="176"/>
      <c r="E80" s="176"/>
      <c r="F80" s="176"/>
      <c r="G80" s="176">
        <v>0</v>
      </c>
    </row>
    <row r="81" spans="1:7" ht="15.75" hidden="1" x14ac:dyDescent="0.25">
      <c r="A81" s="179"/>
      <c r="B81" s="181" t="s">
        <v>131</v>
      </c>
      <c r="C81" s="176">
        <v>6899.7514600000004</v>
      </c>
      <c r="D81" s="176">
        <v>347.87472000000002</v>
      </c>
      <c r="E81" s="176">
        <v>0</v>
      </c>
      <c r="F81" s="176">
        <v>7247.6261800000002</v>
      </c>
      <c r="G81" s="176">
        <v>347.8747199999998</v>
      </c>
    </row>
    <row r="82" spans="1:7" ht="15.75" hidden="1" x14ac:dyDescent="0.25">
      <c r="A82" s="179"/>
      <c r="B82" s="181" t="s">
        <v>306</v>
      </c>
      <c r="C82" s="176"/>
      <c r="D82" s="176"/>
      <c r="E82" s="176"/>
      <c r="F82" s="176"/>
      <c r="G82" s="176">
        <v>0</v>
      </c>
    </row>
    <row r="83" spans="1:7" ht="25.5" x14ac:dyDescent="0.25">
      <c r="A83" s="179"/>
      <c r="B83" s="180" t="s">
        <v>307</v>
      </c>
      <c r="C83" s="176">
        <v>-507492.82591999992</v>
      </c>
      <c r="D83" s="176">
        <v>1330.6809499999999</v>
      </c>
      <c r="E83" s="176">
        <v>43944.183969999998</v>
      </c>
      <c r="F83" s="176">
        <v>-550106.32893999992</v>
      </c>
      <c r="G83" s="176">
        <v>-42613.503020000018</v>
      </c>
    </row>
    <row r="84" spans="1:7" ht="25.5" hidden="1" x14ac:dyDescent="0.25">
      <c r="A84" s="179"/>
      <c r="B84" s="181" t="s">
        <v>33</v>
      </c>
      <c r="C84" s="176">
        <v>-148447.14348</v>
      </c>
      <c r="D84" s="176">
        <v>0</v>
      </c>
      <c r="E84" s="176">
        <v>4436.0798199999999</v>
      </c>
      <c r="F84" s="176">
        <v>-152883.22330000001</v>
      </c>
      <c r="G84" s="176">
        <v>-4436.0798200000136</v>
      </c>
    </row>
    <row r="85" spans="1:7" ht="15.75" hidden="1" x14ac:dyDescent="0.25">
      <c r="A85" s="179"/>
      <c r="B85" s="181" t="s">
        <v>308</v>
      </c>
      <c r="C85" s="176"/>
      <c r="D85" s="176"/>
      <c r="E85" s="176"/>
      <c r="F85" s="176"/>
      <c r="G85" s="176">
        <v>0</v>
      </c>
    </row>
    <row r="86" spans="1:7" ht="15.75" hidden="1" x14ac:dyDescent="0.25">
      <c r="A86" s="179"/>
      <c r="B86" s="181" t="s">
        <v>309</v>
      </c>
      <c r="C86" s="176">
        <v>-327302.41894999996</v>
      </c>
      <c r="D86" s="176">
        <v>1330.6809499999999</v>
      </c>
      <c r="E86" s="176">
        <v>37656.572079999998</v>
      </c>
      <c r="F86" s="176">
        <v>-363628.31007999997</v>
      </c>
      <c r="G86" s="176">
        <v>-36325.891130000004</v>
      </c>
    </row>
    <row r="87" spans="1:7" ht="15.75" hidden="1" x14ac:dyDescent="0.25">
      <c r="A87" s="179"/>
      <c r="B87" s="181" t="s">
        <v>310</v>
      </c>
      <c r="C87" s="176"/>
      <c r="D87" s="176"/>
      <c r="E87" s="176"/>
      <c r="F87" s="176"/>
      <c r="G87" s="176">
        <v>0</v>
      </c>
    </row>
    <row r="88" spans="1:7" ht="25.5" hidden="1" x14ac:dyDescent="0.25">
      <c r="A88" s="179"/>
      <c r="B88" s="181" t="s">
        <v>133</v>
      </c>
      <c r="C88" s="176">
        <v>-31743.263489999998</v>
      </c>
      <c r="D88" s="176">
        <v>0</v>
      </c>
      <c r="E88" s="176">
        <v>1851.5320699999997</v>
      </c>
      <c r="F88" s="176">
        <v>-33594.795559999999</v>
      </c>
      <c r="G88" s="176">
        <v>-1851.5320700000011</v>
      </c>
    </row>
    <row r="89" spans="1:7" ht="15.75" x14ac:dyDescent="0.25">
      <c r="A89" s="179"/>
      <c r="B89" s="180" t="s">
        <v>34</v>
      </c>
      <c r="C89" s="176">
        <v>274697.61800000002</v>
      </c>
      <c r="D89" s="176">
        <v>0</v>
      </c>
      <c r="E89" s="176">
        <v>0</v>
      </c>
      <c r="F89" s="176">
        <v>274697.61800000002</v>
      </c>
      <c r="G89" s="176">
        <v>0</v>
      </c>
    </row>
    <row r="90" spans="1:7" ht="25.5" hidden="1" x14ac:dyDescent="0.25">
      <c r="A90" s="183"/>
      <c r="B90" s="181" t="s">
        <v>311</v>
      </c>
      <c r="C90" s="176"/>
      <c r="D90" s="176"/>
      <c r="E90" s="176"/>
      <c r="F90" s="176"/>
      <c r="G90" s="176">
        <v>0</v>
      </c>
    </row>
    <row r="91" spans="1:7" ht="25.5" hidden="1" x14ac:dyDescent="0.25">
      <c r="A91" s="184"/>
      <c r="B91" s="181" t="s">
        <v>312</v>
      </c>
      <c r="C91" s="176">
        <v>274697.61800000002</v>
      </c>
      <c r="D91" s="176">
        <v>0</v>
      </c>
      <c r="E91" s="176">
        <v>0</v>
      </c>
      <c r="F91" s="176">
        <v>274697.61800000002</v>
      </c>
      <c r="G91" s="185">
        <v>0</v>
      </c>
    </row>
    <row r="92" spans="1:7" ht="25.5" hidden="1" x14ac:dyDescent="0.25">
      <c r="A92" s="184"/>
      <c r="B92" s="181" t="s">
        <v>313</v>
      </c>
      <c r="C92" s="176"/>
      <c r="D92" s="176"/>
      <c r="E92" s="176"/>
      <c r="F92" s="176"/>
      <c r="G92" s="185">
        <v>0</v>
      </c>
    </row>
    <row r="93" spans="1:7" ht="15.75" hidden="1" x14ac:dyDescent="0.25">
      <c r="A93" s="184"/>
      <c r="B93" s="181" t="s">
        <v>314</v>
      </c>
      <c r="C93" s="176"/>
      <c r="D93" s="176"/>
      <c r="E93" s="176"/>
      <c r="F93" s="176"/>
      <c r="G93" s="185">
        <v>0</v>
      </c>
    </row>
    <row r="94" spans="1:7" ht="25.5" hidden="1" x14ac:dyDescent="0.25">
      <c r="A94" s="184"/>
      <c r="B94" s="180" t="s">
        <v>315</v>
      </c>
      <c r="C94" s="176"/>
      <c r="D94" s="176"/>
      <c r="E94" s="176"/>
      <c r="F94" s="176"/>
      <c r="G94" s="185">
        <v>0</v>
      </c>
    </row>
    <row r="95" spans="1:7" ht="15.75" hidden="1" x14ac:dyDescent="0.25">
      <c r="A95" s="184"/>
      <c r="B95" s="180" t="s">
        <v>316</v>
      </c>
      <c r="C95" s="176"/>
      <c r="D95" s="176"/>
      <c r="E95" s="176"/>
      <c r="F95" s="176"/>
      <c r="G95" s="185">
        <v>0</v>
      </c>
    </row>
    <row r="96" spans="1:7" ht="25.5" hidden="1" x14ac:dyDescent="0.25">
      <c r="A96" s="184"/>
      <c r="B96" s="180" t="s">
        <v>78</v>
      </c>
      <c r="C96" s="176"/>
      <c r="D96" s="176"/>
      <c r="E96" s="176"/>
      <c r="F96" s="176"/>
      <c r="G96" s="185">
        <v>0</v>
      </c>
    </row>
    <row r="97" spans="1:7" ht="38.25" hidden="1" x14ac:dyDescent="0.25">
      <c r="A97" s="184"/>
      <c r="B97" s="181" t="s">
        <v>317</v>
      </c>
      <c r="C97" s="176"/>
      <c r="D97" s="176"/>
      <c r="E97" s="176"/>
      <c r="F97" s="176"/>
      <c r="G97" s="185">
        <v>0</v>
      </c>
    </row>
    <row r="98" spans="1:7" ht="38.25" hidden="1" x14ac:dyDescent="0.25">
      <c r="A98" s="184"/>
      <c r="B98" s="181" t="s">
        <v>318</v>
      </c>
      <c r="C98" s="176"/>
      <c r="D98" s="176"/>
      <c r="E98" s="176"/>
      <c r="F98" s="176"/>
      <c r="G98" s="185">
        <v>0</v>
      </c>
    </row>
    <row r="99" spans="1:7" ht="38.25" hidden="1" x14ac:dyDescent="0.25">
      <c r="A99" s="184"/>
      <c r="B99" s="181" t="s">
        <v>319</v>
      </c>
      <c r="C99" s="176"/>
      <c r="D99" s="176"/>
      <c r="E99" s="176"/>
      <c r="F99" s="176"/>
      <c r="G99" s="185">
        <v>0</v>
      </c>
    </row>
    <row r="100" spans="1:7" ht="25.5" hidden="1" x14ac:dyDescent="0.25">
      <c r="A100" s="184"/>
      <c r="B100" s="181" t="s">
        <v>320</v>
      </c>
      <c r="C100" s="176"/>
      <c r="D100" s="176"/>
      <c r="E100" s="176"/>
      <c r="F100" s="176"/>
      <c r="G100" s="185">
        <v>0</v>
      </c>
    </row>
    <row r="101" spans="1:7" ht="25.5" hidden="1" x14ac:dyDescent="0.25">
      <c r="A101" s="184"/>
      <c r="B101" s="180" t="s">
        <v>321</v>
      </c>
      <c r="C101" s="176"/>
      <c r="D101" s="176"/>
      <c r="E101" s="176"/>
      <c r="F101" s="176"/>
      <c r="G101" s="185">
        <v>0</v>
      </c>
    </row>
    <row r="102" spans="1:7" ht="15.75" hidden="1" x14ac:dyDescent="0.25">
      <c r="A102" s="184"/>
      <c r="B102" s="180" t="s">
        <v>79</v>
      </c>
      <c r="C102" s="176"/>
      <c r="D102" s="176"/>
      <c r="E102" s="176"/>
      <c r="F102" s="176"/>
      <c r="G102" s="185">
        <v>0</v>
      </c>
    </row>
    <row r="103" spans="1:7" ht="15.75" hidden="1" x14ac:dyDescent="0.25">
      <c r="A103" s="184"/>
      <c r="B103" s="181" t="s">
        <v>322</v>
      </c>
      <c r="C103" s="176"/>
      <c r="D103" s="176"/>
      <c r="E103" s="176"/>
      <c r="F103" s="176"/>
      <c r="G103" s="185">
        <v>0</v>
      </c>
    </row>
    <row r="104" spans="1:7" ht="15.75" hidden="1" x14ac:dyDescent="0.25">
      <c r="A104" s="184"/>
      <c r="B104" s="181" t="s">
        <v>323</v>
      </c>
      <c r="C104" s="176"/>
      <c r="D104" s="176"/>
      <c r="E104" s="176"/>
      <c r="F104" s="176"/>
      <c r="G104" s="185">
        <v>0</v>
      </c>
    </row>
    <row r="105" spans="1:7" ht="16.5" hidden="1" thickBot="1" x14ac:dyDescent="0.3">
      <c r="A105" s="186"/>
      <c r="B105" s="187" t="s">
        <v>324</v>
      </c>
      <c r="C105" s="188"/>
      <c r="D105" s="188"/>
      <c r="E105" s="188"/>
      <c r="F105" s="188"/>
      <c r="G105" s="185">
        <v>0</v>
      </c>
    </row>
    <row r="106" spans="1:7" ht="16.5" thickBot="1" x14ac:dyDescent="0.3">
      <c r="A106" s="189"/>
      <c r="B106" s="271" t="s">
        <v>47</v>
      </c>
      <c r="C106" s="272">
        <v>3082713.3793199998</v>
      </c>
      <c r="D106" s="272">
        <v>8900609.8612499982</v>
      </c>
      <c r="E106" s="272">
        <v>8238570.5420899997</v>
      </c>
      <c r="F106" s="272">
        <v>3744752.6984800003</v>
      </c>
      <c r="G106" s="273">
        <v>662039.31915999984</v>
      </c>
    </row>
  </sheetData>
  <mergeCells count="13">
    <mergeCell ref="G45:G46"/>
    <mergeCell ref="A1:G2"/>
    <mergeCell ref="A3:B4"/>
    <mergeCell ref="C3:C4"/>
    <mergeCell ref="D3:D4"/>
    <mergeCell ref="E3:E4"/>
    <mergeCell ref="F3:F4"/>
    <mergeCell ref="G3:G4"/>
    <mergeCell ref="A45:B46"/>
    <mergeCell ref="C45:C46"/>
    <mergeCell ref="D45:D46"/>
    <mergeCell ref="E45:E46"/>
    <mergeCell ref="F45:F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G33" sqref="G33:G34"/>
    </sheetView>
  </sheetViews>
  <sheetFormatPr baseColWidth="10" defaultRowHeight="15" x14ac:dyDescent="0.25"/>
  <cols>
    <col min="1" max="1" width="55.7109375" style="3" bestFit="1" customWidth="1"/>
    <col min="2" max="16384" width="11.42578125" style="3"/>
  </cols>
  <sheetData>
    <row r="1" spans="1:7" x14ac:dyDescent="0.25">
      <c r="A1" s="358" t="s">
        <v>325</v>
      </c>
      <c r="B1" s="359"/>
      <c r="C1" s="359"/>
      <c r="D1" s="359"/>
      <c r="E1" s="359"/>
      <c r="F1" s="359"/>
      <c r="G1" s="360"/>
    </row>
    <row r="2" spans="1:7" x14ac:dyDescent="0.25">
      <c r="A2" s="361" t="s">
        <v>0</v>
      </c>
      <c r="B2" s="362"/>
      <c r="C2" s="362"/>
      <c r="D2" s="362"/>
      <c r="E2" s="362"/>
      <c r="F2" s="362"/>
      <c r="G2" s="363"/>
    </row>
    <row r="3" spans="1:7" ht="15.75" thickBot="1" x14ac:dyDescent="0.3">
      <c r="A3" s="364" t="s">
        <v>326</v>
      </c>
      <c r="B3" s="365"/>
      <c r="C3" s="365"/>
      <c r="D3" s="365"/>
      <c r="E3" s="365"/>
      <c r="F3" s="365"/>
      <c r="G3" s="366"/>
    </row>
    <row r="4" spans="1:7" x14ac:dyDescent="0.25">
      <c r="A4" s="367" t="s">
        <v>327</v>
      </c>
      <c r="B4" s="370" t="s">
        <v>328</v>
      </c>
      <c r="C4" s="371"/>
      <c r="D4" s="371"/>
      <c r="E4" s="371"/>
      <c r="F4" s="371"/>
      <c r="G4" s="372" t="s">
        <v>329</v>
      </c>
    </row>
    <row r="5" spans="1:7" ht="51" x14ac:dyDescent="0.25">
      <c r="A5" s="368"/>
      <c r="B5" s="223" t="s">
        <v>330</v>
      </c>
      <c r="C5" s="223" t="s">
        <v>331</v>
      </c>
      <c r="D5" s="223" t="s">
        <v>332</v>
      </c>
      <c r="E5" s="223" t="s">
        <v>333</v>
      </c>
      <c r="F5" s="223" t="s">
        <v>334</v>
      </c>
      <c r="G5" s="373"/>
    </row>
    <row r="6" spans="1:7" x14ac:dyDescent="0.25">
      <c r="A6" s="369"/>
      <c r="B6" s="224" t="s">
        <v>335</v>
      </c>
      <c r="C6" s="224" t="s">
        <v>336</v>
      </c>
      <c r="D6" s="224" t="s">
        <v>337</v>
      </c>
      <c r="E6" s="224" t="s">
        <v>338</v>
      </c>
      <c r="F6" s="224" t="s">
        <v>339</v>
      </c>
      <c r="G6" s="225" t="s">
        <v>340</v>
      </c>
    </row>
    <row r="7" spans="1:7" x14ac:dyDescent="0.25">
      <c r="A7" s="217" t="s">
        <v>341</v>
      </c>
      <c r="B7" s="216">
        <v>1002057.4587300001</v>
      </c>
      <c r="C7" s="216"/>
      <c r="D7" s="216">
        <v>1002057.4587300001</v>
      </c>
      <c r="E7" s="216">
        <v>844391.57435000001</v>
      </c>
      <c r="F7" s="216">
        <v>844391.57435000001</v>
      </c>
      <c r="G7" s="215">
        <v>-157665.88438000006</v>
      </c>
    </row>
    <row r="8" spans="1:7" x14ac:dyDescent="0.25">
      <c r="A8" s="217" t="s">
        <v>342</v>
      </c>
      <c r="B8" s="216"/>
      <c r="C8" s="216"/>
      <c r="D8" s="216"/>
      <c r="E8" s="216"/>
      <c r="F8" s="216"/>
      <c r="G8" s="215">
        <v>0</v>
      </c>
    </row>
    <row r="9" spans="1:7" x14ac:dyDescent="0.25">
      <c r="A9" s="217" t="s">
        <v>343</v>
      </c>
      <c r="B9" s="216">
        <v>90646.792319999993</v>
      </c>
      <c r="C9" s="216"/>
      <c r="D9" s="216">
        <v>90646.792319999993</v>
      </c>
      <c r="E9" s="216">
        <v>75436.271740000026</v>
      </c>
      <c r="F9" s="216">
        <v>75436.271740000026</v>
      </c>
      <c r="G9" s="215">
        <v>-15210.520579999968</v>
      </c>
    </row>
    <row r="10" spans="1:7" x14ac:dyDescent="0.25">
      <c r="A10" s="217" t="s">
        <v>344</v>
      </c>
      <c r="B10" s="216">
        <v>58462.637000000002</v>
      </c>
      <c r="C10" s="216"/>
      <c r="D10" s="216">
        <v>58462.637000000002</v>
      </c>
      <c r="E10" s="216">
        <v>62437.400119999991</v>
      </c>
      <c r="F10" s="216">
        <v>62437.400119999991</v>
      </c>
      <c r="G10" s="215">
        <v>3974.7631199999887</v>
      </c>
    </row>
    <row r="11" spans="1:7" x14ac:dyDescent="0.25">
      <c r="A11" s="217" t="s">
        <v>345</v>
      </c>
      <c r="B11" s="216">
        <v>58120.275999999998</v>
      </c>
      <c r="C11" s="216"/>
      <c r="D11" s="216">
        <v>58120.275999999998</v>
      </c>
      <c r="E11" s="216">
        <v>45108.054120000001</v>
      </c>
      <c r="F11" s="216">
        <v>45108.054120000001</v>
      </c>
      <c r="G11" s="215">
        <v>-13012.221879999997</v>
      </c>
    </row>
    <row r="12" spans="1:7" x14ac:dyDescent="0.25">
      <c r="A12" s="217" t="s">
        <v>346</v>
      </c>
      <c r="B12" s="216"/>
      <c r="C12" s="216"/>
      <c r="D12" s="216"/>
      <c r="E12" s="216"/>
      <c r="F12" s="216"/>
      <c r="G12" s="215">
        <v>0</v>
      </c>
    </row>
    <row r="13" spans="1:7" x14ac:dyDescent="0.25">
      <c r="A13" s="217" t="s">
        <v>347</v>
      </c>
      <c r="B13" s="216">
        <v>1170814.8389999999</v>
      </c>
      <c r="C13" s="216"/>
      <c r="D13" s="216">
        <v>1170814.8389999999</v>
      </c>
      <c r="E13" s="216">
        <v>688808.97160000016</v>
      </c>
      <c r="F13" s="216">
        <v>688808.97160000016</v>
      </c>
      <c r="G13" s="215">
        <v>-482005.86739999976</v>
      </c>
    </row>
    <row r="14" spans="1:7" x14ac:dyDescent="0.25">
      <c r="A14" s="221" t="s">
        <v>348</v>
      </c>
      <c r="B14" s="216"/>
      <c r="C14" s="216"/>
      <c r="D14" s="216"/>
      <c r="E14" s="216"/>
      <c r="F14" s="216"/>
      <c r="G14" s="215">
        <v>0</v>
      </c>
    </row>
    <row r="15" spans="1:7" x14ac:dyDescent="0.25">
      <c r="A15" s="217" t="s">
        <v>349</v>
      </c>
      <c r="B15" s="216">
        <v>0</v>
      </c>
      <c r="C15" s="216">
        <v>0</v>
      </c>
      <c r="D15" s="216">
        <v>0</v>
      </c>
      <c r="E15" s="216">
        <v>0</v>
      </c>
      <c r="F15" s="216">
        <v>0</v>
      </c>
      <c r="G15" s="215">
        <v>0</v>
      </c>
    </row>
    <row r="16" spans="1:7" ht="15.75" thickBot="1" x14ac:dyDescent="0.3">
      <c r="A16" s="214"/>
      <c r="B16" s="213">
        <v>2380102.0030500004</v>
      </c>
      <c r="C16" s="213"/>
      <c r="D16" s="213">
        <v>2380102.0030500004</v>
      </c>
      <c r="E16" s="213">
        <v>1716182.2719300003</v>
      </c>
      <c r="F16" s="220">
        <v>1716182.2719300003</v>
      </c>
      <c r="G16" s="374">
        <v>-663919.73111999978</v>
      </c>
    </row>
    <row r="17" spans="1:7" ht="15.75" thickTop="1" x14ac:dyDescent="0.25">
      <c r="A17" s="214"/>
      <c r="B17" s="212"/>
      <c r="C17" s="212"/>
      <c r="D17" s="212"/>
      <c r="E17" s="212"/>
      <c r="F17" s="219" t="s">
        <v>350</v>
      </c>
      <c r="G17" s="375"/>
    </row>
    <row r="18" spans="1:7" ht="15.75" thickBot="1" x14ac:dyDescent="0.3">
      <c r="A18" s="214"/>
      <c r="B18" s="211"/>
      <c r="C18" s="211"/>
      <c r="D18" s="211"/>
      <c r="E18" s="211"/>
      <c r="F18" s="211"/>
      <c r="G18" s="210"/>
    </row>
    <row r="19" spans="1:7" ht="15.75" thickBot="1" x14ac:dyDescent="0.3">
      <c r="A19" s="376" t="s">
        <v>351</v>
      </c>
      <c r="B19" s="377" t="s">
        <v>328</v>
      </c>
      <c r="C19" s="378"/>
      <c r="D19" s="378"/>
      <c r="E19" s="378"/>
      <c r="F19" s="379"/>
      <c r="G19" s="380" t="s">
        <v>329</v>
      </c>
    </row>
    <row r="20" spans="1:7" ht="51.75" thickBot="1" x14ac:dyDescent="0.3">
      <c r="A20" s="368"/>
      <c r="B20" s="218" t="s">
        <v>330</v>
      </c>
      <c r="C20" s="227" t="s">
        <v>331</v>
      </c>
      <c r="D20" s="226" t="s">
        <v>332</v>
      </c>
      <c r="E20" s="226" t="s">
        <v>333</v>
      </c>
      <c r="F20" s="226" t="s">
        <v>334</v>
      </c>
      <c r="G20" s="381"/>
    </row>
    <row r="21" spans="1:7" x14ac:dyDescent="0.25">
      <c r="A21" s="368"/>
      <c r="B21" s="224" t="s">
        <v>335</v>
      </c>
      <c r="C21" s="224" t="s">
        <v>336</v>
      </c>
      <c r="D21" s="224" t="s">
        <v>337</v>
      </c>
      <c r="E21" s="224" t="s">
        <v>338</v>
      </c>
      <c r="F21" s="224" t="s">
        <v>339</v>
      </c>
      <c r="G21" s="225" t="s">
        <v>340</v>
      </c>
    </row>
    <row r="22" spans="1:7" x14ac:dyDescent="0.25">
      <c r="A22" s="209" t="s">
        <v>352</v>
      </c>
      <c r="B22" s="208"/>
      <c r="C22" s="208"/>
      <c r="D22" s="208"/>
      <c r="E22" s="208"/>
      <c r="F22" s="208"/>
      <c r="G22" s="207"/>
    </row>
    <row r="23" spans="1:7" x14ac:dyDescent="0.25">
      <c r="A23" s="206" t="s">
        <v>353</v>
      </c>
      <c r="B23" s="216">
        <v>1002057.4587300001</v>
      </c>
      <c r="C23" s="205"/>
      <c r="D23" s="205">
        <v>1002057.4587300001</v>
      </c>
      <c r="E23" s="205">
        <v>844391.57435000001</v>
      </c>
      <c r="F23" s="205">
        <v>844391.57435000001</v>
      </c>
      <c r="G23" s="222">
        <v>-157665.88438000006</v>
      </c>
    </row>
    <row r="24" spans="1:7" x14ac:dyDescent="0.25">
      <c r="A24" s="206" t="s">
        <v>354</v>
      </c>
      <c r="B24" s="216">
        <v>90646.792319999993</v>
      </c>
      <c r="C24" s="205"/>
      <c r="D24" s="205">
        <v>90646.792319999993</v>
      </c>
      <c r="E24" s="205">
        <v>75436.271740000026</v>
      </c>
      <c r="F24" s="205">
        <v>75436.271740000026</v>
      </c>
      <c r="G24" s="222">
        <v>-15210.520579999968</v>
      </c>
    </row>
    <row r="25" spans="1:7" x14ac:dyDescent="0.25">
      <c r="A25" s="206" t="s">
        <v>344</v>
      </c>
      <c r="B25" s="216">
        <v>58462.637000000002</v>
      </c>
      <c r="C25" s="205"/>
      <c r="D25" s="205">
        <v>58462.637000000002</v>
      </c>
      <c r="E25" s="205">
        <v>62437.400119999991</v>
      </c>
      <c r="F25" s="205">
        <v>62437.400119999991</v>
      </c>
      <c r="G25" s="222">
        <v>3974.7631199999887</v>
      </c>
    </row>
    <row r="26" spans="1:7" x14ac:dyDescent="0.25">
      <c r="A26" s="206" t="s">
        <v>345</v>
      </c>
      <c r="B26" s="216">
        <v>58120.275999999998</v>
      </c>
      <c r="C26" s="205"/>
      <c r="D26" s="205">
        <v>58120.275999999998</v>
      </c>
      <c r="E26" s="205">
        <v>45108.054120000001</v>
      </c>
      <c r="F26" s="205">
        <v>45108.054120000001</v>
      </c>
      <c r="G26" s="222">
        <v>-13012.221879999997</v>
      </c>
    </row>
    <row r="27" spans="1:7" x14ac:dyDescent="0.25">
      <c r="A27" s="206" t="s">
        <v>347</v>
      </c>
      <c r="B27" s="216">
        <v>1170814.8389999999</v>
      </c>
      <c r="C27" s="205"/>
      <c r="D27" s="205">
        <v>1170814.8389999999</v>
      </c>
      <c r="E27" s="205">
        <v>688808.97160000016</v>
      </c>
      <c r="F27" s="205">
        <v>688808.97160000016</v>
      </c>
      <c r="G27" s="222">
        <v>-482005.86739999976</v>
      </c>
    </row>
    <row r="28" spans="1:7" x14ac:dyDescent="0.25">
      <c r="A28" s="206"/>
      <c r="B28" s="205"/>
      <c r="C28" s="205"/>
      <c r="D28" s="205"/>
      <c r="E28" s="205"/>
      <c r="F28" s="205"/>
      <c r="G28" s="222"/>
    </row>
    <row r="29" spans="1:7" x14ac:dyDescent="0.25">
      <c r="A29" s="204" t="s">
        <v>355</v>
      </c>
      <c r="B29" s="205"/>
      <c r="C29" s="205"/>
      <c r="D29" s="205"/>
      <c r="E29" s="205"/>
      <c r="F29" s="205"/>
      <c r="G29" s="222"/>
    </row>
    <row r="30" spans="1:7" x14ac:dyDescent="0.25">
      <c r="A30" s="204"/>
      <c r="B30" s="205"/>
      <c r="C30" s="205"/>
      <c r="D30" s="205"/>
      <c r="E30" s="205"/>
      <c r="F30" s="205"/>
      <c r="G30" s="222"/>
    </row>
    <row r="31" spans="1:7" x14ac:dyDescent="0.25">
      <c r="A31" s="204" t="s">
        <v>349</v>
      </c>
      <c r="B31" s="205"/>
      <c r="C31" s="205"/>
      <c r="D31" s="205"/>
      <c r="E31" s="205"/>
      <c r="F31" s="205"/>
      <c r="G31" s="222"/>
    </row>
    <row r="32" spans="1:7" x14ac:dyDescent="0.25">
      <c r="A32" s="203" t="s">
        <v>356</v>
      </c>
      <c r="B32" s="216">
        <v>0</v>
      </c>
      <c r="C32" s="216">
        <v>0</v>
      </c>
      <c r="D32" s="205">
        <v>0</v>
      </c>
      <c r="E32" s="205">
        <v>0</v>
      </c>
      <c r="F32" s="205">
        <v>0</v>
      </c>
      <c r="G32" s="222">
        <v>0</v>
      </c>
    </row>
    <row r="33" spans="1:7" ht="15.75" thickBot="1" x14ac:dyDescent="0.3">
      <c r="A33" s="202" t="s">
        <v>47</v>
      </c>
      <c r="B33" s="201">
        <v>2380102.0030500004</v>
      </c>
      <c r="C33" s="201">
        <v>0</v>
      </c>
      <c r="D33" s="201">
        <v>2380102.0030500004</v>
      </c>
      <c r="E33" s="201">
        <v>1716182.2719300003</v>
      </c>
      <c r="F33" s="200">
        <v>1716182.2719300003</v>
      </c>
      <c r="G33" s="382">
        <v>-663919.73111999978</v>
      </c>
    </row>
    <row r="34" spans="1:7" ht="15.75" thickTop="1" x14ac:dyDescent="0.25">
      <c r="A34" s="214"/>
      <c r="B34" s="199"/>
      <c r="C34" s="199"/>
      <c r="D34" s="199"/>
      <c r="E34" s="199"/>
      <c r="F34" s="198" t="s">
        <v>350</v>
      </c>
      <c r="G34" s="383"/>
    </row>
    <row r="35" spans="1:7" ht="15.75" thickBot="1" x14ac:dyDescent="0.3">
      <c r="A35" s="197"/>
      <c r="B35" s="196"/>
      <c r="C35" s="196"/>
      <c r="D35" s="196"/>
      <c r="E35" s="196"/>
      <c r="F35" s="196"/>
      <c r="G35" s="195"/>
    </row>
  </sheetData>
  <mergeCells count="11">
    <mergeCell ref="G16:G17"/>
    <mergeCell ref="A19:A21"/>
    <mergeCell ref="B19:F19"/>
    <mergeCell ref="G19:G20"/>
    <mergeCell ref="G33:G34"/>
    <mergeCell ref="A1:G1"/>
    <mergeCell ref="A2:G2"/>
    <mergeCell ref="A3:G3"/>
    <mergeCell ref="A4:A6"/>
    <mergeCell ref="B4:F4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L25" sqref="L25"/>
    </sheetView>
  </sheetViews>
  <sheetFormatPr baseColWidth="10" defaultRowHeight="15" x14ac:dyDescent="0.25"/>
  <cols>
    <col min="1" max="1" width="38.5703125" style="3" bestFit="1" customWidth="1"/>
    <col min="2" max="2" width="11.42578125" style="3"/>
    <col min="3" max="4" width="13.7109375" style="3" customWidth="1"/>
    <col min="5" max="6" width="12.7109375" style="3" customWidth="1"/>
    <col min="7" max="7" width="14.7109375" style="3" customWidth="1"/>
    <col min="8" max="16384" width="11.42578125" style="3"/>
  </cols>
  <sheetData>
    <row r="1" spans="1:7" ht="21" x14ac:dyDescent="0.35">
      <c r="A1" s="384" t="s">
        <v>209</v>
      </c>
      <c r="B1" s="385"/>
      <c r="C1" s="385"/>
      <c r="D1" s="385"/>
      <c r="E1" s="385"/>
      <c r="F1" s="385"/>
      <c r="G1" s="386"/>
    </row>
    <row r="2" spans="1:7" ht="18.75" x14ac:dyDescent="0.3">
      <c r="A2" s="387" t="s">
        <v>417</v>
      </c>
      <c r="B2" s="388"/>
      <c r="C2" s="388"/>
      <c r="D2" s="388"/>
      <c r="E2" s="388"/>
      <c r="F2" s="388"/>
      <c r="G2" s="389"/>
    </row>
    <row r="3" spans="1:7" ht="18.75" x14ac:dyDescent="0.3">
      <c r="A3" s="387" t="s">
        <v>418</v>
      </c>
      <c r="B3" s="388"/>
      <c r="C3" s="388"/>
      <c r="D3" s="388"/>
      <c r="E3" s="388"/>
      <c r="F3" s="388"/>
      <c r="G3" s="389"/>
    </row>
    <row r="4" spans="1:7" ht="18.75" x14ac:dyDescent="0.3">
      <c r="A4" s="387" t="s">
        <v>419</v>
      </c>
      <c r="B4" s="388"/>
      <c r="C4" s="388"/>
      <c r="D4" s="388"/>
      <c r="E4" s="388"/>
      <c r="F4" s="388"/>
      <c r="G4" s="389"/>
    </row>
    <row r="5" spans="1:7" x14ac:dyDescent="0.25">
      <c r="A5" s="390" t="s">
        <v>42</v>
      </c>
      <c r="B5" s="391" t="s">
        <v>361</v>
      </c>
      <c r="C5" s="391"/>
      <c r="D5" s="391"/>
      <c r="E5" s="391"/>
      <c r="F5" s="391"/>
      <c r="G5" s="392" t="s">
        <v>362</v>
      </c>
    </row>
    <row r="6" spans="1:7" ht="45" x14ac:dyDescent="0.25">
      <c r="A6" s="390"/>
      <c r="B6" s="244" t="s">
        <v>420</v>
      </c>
      <c r="C6" s="228" t="s">
        <v>421</v>
      </c>
      <c r="D6" s="244" t="s">
        <v>422</v>
      </c>
      <c r="E6" s="244" t="s">
        <v>423</v>
      </c>
      <c r="F6" s="244" t="s">
        <v>366</v>
      </c>
      <c r="G6" s="392"/>
    </row>
    <row r="7" spans="1:7" x14ac:dyDescent="0.25">
      <c r="A7" s="390"/>
      <c r="B7" s="230">
        <v>1</v>
      </c>
      <c r="C7" s="230">
        <v>2</v>
      </c>
      <c r="D7" s="230" t="s">
        <v>367</v>
      </c>
      <c r="E7" s="230">
        <v>4</v>
      </c>
      <c r="F7" s="230">
        <v>5</v>
      </c>
      <c r="G7" s="229" t="s">
        <v>368</v>
      </c>
    </row>
    <row r="8" spans="1:7" x14ac:dyDescent="0.25">
      <c r="A8" s="105" t="s">
        <v>424</v>
      </c>
      <c r="B8" s="142">
        <v>50744.125690000001</v>
      </c>
      <c r="C8" s="142">
        <v>138723.29168999998</v>
      </c>
      <c r="D8" s="142">
        <v>189467.41737999997</v>
      </c>
      <c r="E8" s="142">
        <v>23328.360430000001</v>
      </c>
      <c r="F8" s="142">
        <v>21965.036220000002</v>
      </c>
      <c r="G8" s="194">
        <v>166139.05694999997</v>
      </c>
    </row>
    <row r="9" spans="1:7" x14ac:dyDescent="0.25">
      <c r="A9" s="105" t="s">
        <v>425</v>
      </c>
      <c r="B9" s="142">
        <v>522607.66535999993</v>
      </c>
      <c r="C9" s="142">
        <v>377380.54281999992</v>
      </c>
      <c r="D9" s="142">
        <v>899988.20818000007</v>
      </c>
      <c r="E9" s="142">
        <v>175138.66224999999</v>
      </c>
      <c r="F9" s="142">
        <v>172540.31712999998</v>
      </c>
      <c r="G9" s="194">
        <v>724849.54593000002</v>
      </c>
    </row>
    <row r="10" spans="1:7" x14ac:dyDescent="0.25">
      <c r="A10" s="105" t="s">
        <v>426</v>
      </c>
      <c r="B10" s="142">
        <v>10000</v>
      </c>
      <c r="C10" s="142">
        <v>0</v>
      </c>
      <c r="D10" s="142">
        <v>10000</v>
      </c>
      <c r="E10" s="142">
        <v>0</v>
      </c>
      <c r="F10" s="142">
        <v>0</v>
      </c>
      <c r="G10" s="194">
        <v>10000</v>
      </c>
    </row>
    <row r="11" spans="1:7" x14ac:dyDescent="0.25">
      <c r="A11" s="105" t="s">
        <v>427</v>
      </c>
      <c r="B11" s="142">
        <v>63589</v>
      </c>
      <c r="C11" s="142">
        <v>14999.32015</v>
      </c>
      <c r="D11" s="142">
        <v>78588.32015</v>
      </c>
      <c r="E11" s="142">
        <v>12711.549429999999</v>
      </c>
      <c r="F11" s="142">
        <v>12711.550949999999</v>
      </c>
      <c r="G11" s="194">
        <v>65876.77072</v>
      </c>
    </row>
    <row r="12" spans="1:7" x14ac:dyDescent="0.25">
      <c r="A12" s="105" t="s">
        <v>428</v>
      </c>
      <c r="B12" s="142">
        <v>279094.42</v>
      </c>
      <c r="C12" s="142">
        <v>0</v>
      </c>
      <c r="D12" s="142">
        <v>279094.42</v>
      </c>
      <c r="E12" s="142">
        <v>171338.02108999999</v>
      </c>
      <c r="F12" s="142">
        <v>171338.02108999999</v>
      </c>
      <c r="G12" s="194">
        <v>107756.39891</v>
      </c>
    </row>
    <row r="13" spans="1:7" x14ac:dyDescent="0.25">
      <c r="A13" s="105" t="s">
        <v>429</v>
      </c>
      <c r="B13" s="142">
        <v>0</v>
      </c>
      <c r="C13" s="142">
        <v>0</v>
      </c>
      <c r="D13" s="142">
        <v>0</v>
      </c>
      <c r="E13" s="142">
        <v>612.88800000000003</v>
      </c>
      <c r="F13" s="142">
        <v>577.49800000000005</v>
      </c>
      <c r="G13" s="194">
        <v>-612.88800000000003</v>
      </c>
    </row>
    <row r="14" spans="1:7" x14ac:dyDescent="0.25">
      <c r="A14" s="105" t="s">
        <v>430</v>
      </c>
      <c r="B14" s="142">
        <v>13829.244669999998</v>
      </c>
      <c r="C14" s="142">
        <v>4.3499999999999996</v>
      </c>
      <c r="D14" s="142">
        <v>13833.594669999999</v>
      </c>
      <c r="E14" s="142">
        <v>5495.9671500000013</v>
      </c>
      <c r="F14" s="142">
        <v>5398.8367300000009</v>
      </c>
      <c r="G14" s="194">
        <v>8337.6275199999964</v>
      </c>
    </row>
    <row r="15" spans="1:7" x14ac:dyDescent="0.25">
      <c r="A15" s="105" t="s">
        <v>431</v>
      </c>
      <c r="B15" s="142">
        <v>99538.571500000035</v>
      </c>
      <c r="C15" s="142">
        <v>3100.2101199999997</v>
      </c>
      <c r="D15" s="142">
        <v>102638.78162000004</v>
      </c>
      <c r="E15" s="142">
        <v>45594.831819999934</v>
      </c>
      <c r="F15" s="142">
        <v>44228.667749999971</v>
      </c>
      <c r="G15" s="194">
        <v>57043.949800000104</v>
      </c>
    </row>
    <row r="16" spans="1:7" x14ac:dyDescent="0.25">
      <c r="A16" s="105" t="s">
        <v>432</v>
      </c>
      <c r="B16" s="142">
        <v>84191.814290000053</v>
      </c>
      <c r="C16" s="142">
        <v>6062.0342200000005</v>
      </c>
      <c r="D16" s="142">
        <v>90253.848510000083</v>
      </c>
      <c r="E16" s="142">
        <v>41290.047179999972</v>
      </c>
      <c r="F16" s="142">
        <v>40752.020449999982</v>
      </c>
      <c r="G16" s="194">
        <v>48963.801330000111</v>
      </c>
    </row>
    <row r="17" spans="1:7" x14ac:dyDescent="0.25">
      <c r="A17" s="105" t="s">
        <v>433</v>
      </c>
      <c r="B17" s="142">
        <v>106465.84578</v>
      </c>
      <c r="C17" s="142">
        <v>298.37682000000001</v>
      </c>
      <c r="D17" s="142">
        <v>106764.22260000002</v>
      </c>
      <c r="E17" s="142">
        <v>34191.52766</v>
      </c>
      <c r="F17" s="142">
        <v>33833.382330000015</v>
      </c>
      <c r="G17" s="194">
        <v>72572.69494000003</v>
      </c>
    </row>
    <row r="18" spans="1:7" x14ac:dyDescent="0.25">
      <c r="A18" s="105" t="s">
        <v>434</v>
      </c>
      <c r="B18" s="142">
        <v>55049.580449999936</v>
      </c>
      <c r="C18" s="142">
        <v>1960.2303100000001</v>
      </c>
      <c r="D18" s="142">
        <v>57009.810759999935</v>
      </c>
      <c r="E18" s="142">
        <v>18006.473839999995</v>
      </c>
      <c r="F18" s="142">
        <v>17456.976490000001</v>
      </c>
      <c r="G18" s="194">
        <v>39003.336919999943</v>
      </c>
    </row>
    <row r="19" spans="1:7" x14ac:dyDescent="0.25">
      <c r="A19" s="105" t="s">
        <v>435</v>
      </c>
      <c r="B19" s="142">
        <v>206202.96607999987</v>
      </c>
      <c r="C19" s="142">
        <v>7368.4202600000008</v>
      </c>
      <c r="D19" s="142">
        <v>213571.38633999988</v>
      </c>
      <c r="E19" s="142">
        <v>68540.772349999927</v>
      </c>
      <c r="F19" s="142">
        <v>65100.735219999951</v>
      </c>
      <c r="G19" s="194">
        <v>145030.61398999995</v>
      </c>
    </row>
    <row r="20" spans="1:7" x14ac:dyDescent="0.25">
      <c r="A20" s="105" t="s">
        <v>436</v>
      </c>
      <c r="B20" s="142">
        <v>49307.621120000047</v>
      </c>
      <c r="C20" s="142">
        <v>2682.5922</v>
      </c>
      <c r="D20" s="142">
        <v>51990.213320000053</v>
      </c>
      <c r="E20" s="142">
        <v>20981.954889999997</v>
      </c>
      <c r="F20" s="142">
        <v>19807.446769999995</v>
      </c>
      <c r="G20" s="194">
        <v>31008.258430000056</v>
      </c>
    </row>
    <row r="21" spans="1:7" x14ac:dyDescent="0.25">
      <c r="A21" s="105" t="s">
        <v>437</v>
      </c>
      <c r="B21" s="142">
        <v>19382.859240000005</v>
      </c>
      <c r="C21" s="142">
        <v>500</v>
      </c>
      <c r="D21" s="142">
        <v>19882.859240000005</v>
      </c>
      <c r="E21" s="142">
        <v>7337.4773100000029</v>
      </c>
      <c r="F21" s="142">
        <v>7302.8264700000018</v>
      </c>
      <c r="G21" s="194">
        <v>12545.381930000003</v>
      </c>
    </row>
    <row r="22" spans="1:7" x14ac:dyDescent="0.25">
      <c r="A22" s="105" t="s">
        <v>438</v>
      </c>
      <c r="B22" s="142">
        <v>24775.701260000016</v>
      </c>
      <c r="C22" s="142">
        <v>1757.2929999999999</v>
      </c>
      <c r="D22" s="142">
        <v>26532.994260000018</v>
      </c>
      <c r="E22" s="142">
        <v>12250.089490000011</v>
      </c>
      <c r="F22" s="142">
        <v>12168.426010000008</v>
      </c>
      <c r="G22" s="194">
        <v>14282.904770000005</v>
      </c>
    </row>
    <row r="23" spans="1:7" x14ac:dyDescent="0.25">
      <c r="A23" s="105" t="s">
        <v>439</v>
      </c>
      <c r="B23" s="142">
        <v>394460.03781000001</v>
      </c>
      <c r="C23" s="142">
        <v>9987.0355799999998</v>
      </c>
      <c r="D23" s="142">
        <v>404447.07338999992</v>
      </c>
      <c r="E23" s="142">
        <v>154856.66581000006</v>
      </c>
      <c r="F23" s="142">
        <v>150706.39374</v>
      </c>
      <c r="G23" s="194">
        <v>249590.40757999985</v>
      </c>
    </row>
    <row r="24" spans="1:7" x14ac:dyDescent="0.25">
      <c r="A24" s="105" t="s">
        <v>440</v>
      </c>
      <c r="B24" s="142">
        <v>456024.28584999969</v>
      </c>
      <c r="C24" s="142">
        <v>84747.045889999965</v>
      </c>
      <c r="D24" s="142">
        <v>540771.3317399997</v>
      </c>
      <c r="E24" s="142">
        <v>225281.63004000002</v>
      </c>
      <c r="F24" s="142">
        <v>179689.90662999995</v>
      </c>
      <c r="G24" s="194">
        <v>315489.70169999963</v>
      </c>
    </row>
    <row r="25" spans="1:7" x14ac:dyDescent="0.25">
      <c r="A25" s="105" t="s">
        <v>441</v>
      </c>
      <c r="B25" s="142">
        <v>38649.287039999988</v>
      </c>
      <c r="C25" s="142">
        <v>55</v>
      </c>
      <c r="D25" s="142">
        <v>38704.287039999988</v>
      </c>
      <c r="E25" s="142">
        <v>13267.584249999998</v>
      </c>
      <c r="F25" s="142">
        <v>13193.512069999999</v>
      </c>
      <c r="G25" s="194">
        <v>25436.702789999992</v>
      </c>
    </row>
    <row r="26" spans="1:7" x14ac:dyDescent="0.25">
      <c r="A26" s="105" t="s">
        <v>442</v>
      </c>
      <c r="B26" s="142">
        <v>277436.57984999998</v>
      </c>
      <c r="C26" s="142">
        <v>33.031480000000002</v>
      </c>
      <c r="D26" s="142">
        <v>277469.61132999999</v>
      </c>
      <c r="E26" s="142">
        <v>114696.00026999999</v>
      </c>
      <c r="F26" s="142">
        <v>106039.4598</v>
      </c>
      <c r="G26" s="194">
        <v>162773.61106</v>
      </c>
    </row>
    <row r="27" spans="1:7" x14ac:dyDescent="0.25">
      <c r="A27" s="105" t="s">
        <v>443</v>
      </c>
      <c r="B27" s="142">
        <v>82336.684059999985</v>
      </c>
      <c r="C27" s="142">
        <v>-1672.0558399999998</v>
      </c>
      <c r="D27" s="142">
        <v>80664.628219999999</v>
      </c>
      <c r="E27" s="142">
        <v>43925.582890000005</v>
      </c>
      <c r="F27" s="142">
        <v>43925.582890000005</v>
      </c>
      <c r="G27" s="194">
        <v>36739.045329999994</v>
      </c>
    </row>
    <row r="28" spans="1:7" x14ac:dyDescent="0.25">
      <c r="A28" s="105" t="s">
        <v>444</v>
      </c>
      <c r="B28" s="142">
        <v>2722.4876400000003</v>
      </c>
      <c r="C28" s="142">
        <v>0</v>
      </c>
      <c r="D28" s="142">
        <v>2722.4876400000003</v>
      </c>
      <c r="E28" s="142">
        <v>403.04745000000008</v>
      </c>
      <c r="F28" s="142">
        <v>403.04745000000008</v>
      </c>
      <c r="G28" s="194">
        <v>2319.4401899999998</v>
      </c>
    </row>
    <row r="29" spans="1:7" x14ac:dyDescent="0.25">
      <c r="A29" s="105" t="s">
        <v>445</v>
      </c>
      <c r="B29" s="142">
        <v>13711.40418</v>
      </c>
      <c r="C29" s="142">
        <v>3918.4868799999999</v>
      </c>
      <c r="D29" s="142">
        <v>17629.891060000002</v>
      </c>
      <c r="E29" s="142">
        <v>6847.8706600000014</v>
      </c>
      <c r="F29" s="142">
        <v>5603.0411900000008</v>
      </c>
      <c r="G29" s="194">
        <v>10782.020399999998</v>
      </c>
    </row>
    <row r="30" spans="1:7" x14ac:dyDescent="0.25">
      <c r="A30" s="105" t="s">
        <v>446</v>
      </c>
      <c r="B30" s="142">
        <v>24281.725790000004</v>
      </c>
      <c r="C30" s="142">
        <v>830.58791999999994</v>
      </c>
      <c r="D30" s="142">
        <v>25112.313709999999</v>
      </c>
      <c r="E30" s="142">
        <v>7658.9796400000023</v>
      </c>
      <c r="F30" s="142">
        <v>7282.8123700000033</v>
      </c>
      <c r="G30" s="194">
        <v>17453.334069999994</v>
      </c>
    </row>
    <row r="31" spans="1:7" x14ac:dyDescent="0.25">
      <c r="A31" s="105" t="s">
        <v>447</v>
      </c>
      <c r="B31" s="142">
        <v>26068.113519999999</v>
      </c>
      <c r="C31" s="142">
        <v>0</v>
      </c>
      <c r="D31" s="142">
        <v>26068.113519999999</v>
      </c>
      <c r="E31" s="142">
        <v>8445.9122200000002</v>
      </c>
      <c r="F31" s="142">
        <v>8445.9122200000002</v>
      </c>
      <c r="G31" s="194">
        <v>17622.201299999997</v>
      </c>
    </row>
    <row r="32" spans="1:7" ht="15.75" thickBot="1" x14ac:dyDescent="0.3">
      <c r="A32" s="193" t="s">
        <v>448</v>
      </c>
      <c r="B32" s="248">
        <v>2900470.0211799992</v>
      </c>
      <c r="C32" s="248">
        <v>652735.79349999968</v>
      </c>
      <c r="D32" s="248">
        <v>3553205.8146799994</v>
      </c>
      <c r="E32" s="248">
        <v>1212201.8961200002</v>
      </c>
      <c r="F32" s="248">
        <v>1140471.4099699999</v>
      </c>
      <c r="G32" s="249">
        <v>2341003.9185599992</v>
      </c>
    </row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4" sqref="G14"/>
    </sheetView>
  </sheetViews>
  <sheetFormatPr baseColWidth="10" defaultRowHeight="15" x14ac:dyDescent="0.25"/>
  <cols>
    <col min="1" max="1" width="47.140625" style="3" bestFit="1" customWidth="1"/>
    <col min="2" max="16384" width="11.42578125" style="3"/>
  </cols>
  <sheetData>
    <row r="1" spans="1:7" ht="21" x14ac:dyDescent="0.35">
      <c r="A1" s="384" t="s">
        <v>209</v>
      </c>
      <c r="B1" s="385"/>
      <c r="C1" s="385"/>
      <c r="D1" s="385"/>
      <c r="E1" s="385"/>
      <c r="F1" s="385"/>
      <c r="G1" s="386"/>
    </row>
    <row r="2" spans="1:7" ht="18.75" x14ac:dyDescent="0.3">
      <c r="A2" s="387" t="s">
        <v>417</v>
      </c>
      <c r="B2" s="388"/>
      <c r="C2" s="388"/>
      <c r="D2" s="388"/>
      <c r="E2" s="388"/>
      <c r="F2" s="388"/>
      <c r="G2" s="389"/>
    </row>
    <row r="3" spans="1:7" ht="18.75" x14ac:dyDescent="0.3">
      <c r="A3" s="387" t="s">
        <v>449</v>
      </c>
      <c r="B3" s="388"/>
      <c r="C3" s="388"/>
      <c r="D3" s="388"/>
      <c r="E3" s="388"/>
      <c r="F3" s="388"/>
      <c r="G3" s="389"/>
    </row>
    <row r="4" spans="1:7" ht="18.75" x14ac:dyDescent="0.3">
      <c r="A4" s="387" t="s">
        <v>419</v>
      </c>
      <c r="B4" s="388"/>
      <c r="C4" s="388"/>
      <c r="D4" s="388"/>
      <c r="E4" s="388"/>
      <c r="F4" s="388"/>
      <c r="G4" s="389"/>
    </row>
    <row r="5" spans="1:7" ht="18.75" x14ac:dyDescent="0.3">
      <c r="A5" s="393" t="s">
        <v>450</v>
      </c>
      <c r="B5" s="394"/>
      <c r="C5" s="394"/>
      <c r="D5" s="394"/>
      <c r="E5" s="394"/>
      <c r="F5" s="394"/>
      <c r="G5" s="395"/>
    </row>
    <row r="6" spans="1:7" x14ac:dyDescent="0.25">
      <c r="A6" s="390" t="s">
        <v>42</v>
      </c>
      <c r="B6" s="391" t="s">
        <v>361</v>
      </c>
      <c r="C6" s="391"/>
      <c r="D6" s="391"/>
      <c r="E6" s="391"/>
      <c r="F6" s="391"/>
      <c r="G6" s="392" t="s">
        <v>362</v>
      </c>
    </row>
    <row r="7" spans="1:7" ht="45" x14ac:dyDescent="0.25">
      <c r="A7" s="390"/>
      <c r="B7" s="250" t="s">
        <v>420</v>
      </c>
      <c r="C7" s="253" t="s">
        <v>421</v>
      </c>
      <c r="D7" s="250" t="s">
        <v>422</v>
      </c>
      <c r="E7" s="250" t="s">
        <v>423</v>
      </c>
      <c r="F7" s="250" t="s">
        <v>366</v>
      </c>
      <c r="G7" s="392"/>
    </row>
    <row r="8" spans="1:7" x14ac:dyDescent="0.25">
      <c r="A8" s="390"/>
      <c r="B8" s="251">
        <v>1</v>
      </c>
      <c r="C8" s="251">
        <v>2</v>
      </c>
      <c r="D8" s="251" t="s">
        <v>367</v>
      </c>
      <c r="E8" s="251">
        <v>4</v>
      </c>
      <c r="F8" s="251">
        <v>5</v>
      </c>
      <c r="G8" s="252" t="s">
        <v>368</v>
      </c>
    </row>
    <row r="9" spans="1:7" x14ac:dyDescent="0.25">
      <c r="A9" s="105" t="s">
        <v>451</v>
      </c>
      <c r="B9" s="112">
        <v>1856235.40897</v>
      </c>
      <c r="C9" s="112">
        <v>121632.63884</v>
      </c>
      <c r="D9" s="112">
        <v>1977868.0478099999</v>
      </c>
      <c r="E9" s="112">
        <v>768194.07065000001</v>
      </c>
      <c r="F9" s="112">
        <v>700300.78431000002</v>
      </c>
      <c r="G9" s="254">
        <v>1195439.3753900002</v>
      </c>
    </row>
    <row r="10" spans="1:7" x14ac:dyDescent="0.25">
      <c r="A10" s="105" t="s">
        <v>452</v>
      </c>
      <c r="B10" s="112">
        <v>636940.79105</v>
      </c>
      <c r="C10" s="112">
        <v>531103.15466</v>
      </c>
      <c r="D10" s="112">
        <v>1168043.9457100001</v>
      </c>
      <c r="E10" s="112">
        <v>212055.05145</v>
      </c>
      <c r="F10" s="112">
        <v>208217.85163999998</v>
      </c>
      <c r="G10" s="254">
        <v>955988.89425999997</v>
      </c>
    </row>
    <row r="11" spans="1:7" x14ac:dyDescent="0.25">
      <c r="A11" s="105" t="s">
        <v>453</v>
      </c>
      <c r="B11" s="112">
        <v>288908.56599999999</v>
      </c>
      <c r="C11" s="112">
        <v>0</v>
      </c>
      <c r="D11" s="112">
        <v>288908.56599999999</v>
      </c>
      <c r="E11" s="112">
        <v>177163.35019999999</v>
      </c>
      <c r="F11" s="112">
        <v>177163.35019999999</v>
      </c>
      <c r="G11" s="254">
        <v>111745.21579999999</v>
      </c>
    </row>
    <row r="12" spans="1:7" x14ac:dyDescent="0.25">
      <c r="A12" s="105" t="s">
        <v>454</v>
      </c>
      <c r="B12" s="112">
        <v>118385.25516</v>
      </c>
      <c r="C12" s="112">
        <v>0</v>
      </c>
      <c r="D12" s="112">
        <v>118385.25516</v>
      </c>
      <c r="E12" s="112">
        <v>54789.423819999996</v>
      </c>
      <c r="F12" s="112">
        <v>54789.423819999996</v>
      </c>
      <c r="G12" s="254">
        <v>77830.433109999998</v>
      </c>
    </row>
    <row r="13" spans="1:7" x14ac:dyDescent="0.25">
      <c r="A13" s="105" t="s">
        <v>455</v>
      </c>
      <c r="B13" s="103"/>
      <c r="C13" s="103"/>
      <c r="D13" s="103"/>
      <c r="E13" s="103"/>
      <c r="F13" s="103"/>
      <c r="G13" s="106"/>
    </row>
    <row r="14" spans="1:7" ht="15.75" thickBot="1" x14ac:dyDescent="0.3">
      <c r="A14" s="193" t="s">
        <v>448</v>
      </c>
      <c r="B14" s="116">
        <v>2900470.0211800002</v>
      </c>
      <c r="C14" s="116">
        <v>652735.79350000003</v>
      </c>
      <c r="D14" s="116">
        <v>3553205.8146800003</v>
      </c>
      <c r="E14" s="116">
        <v>1212201.8961199999</v>
      </c>
      <c r="F14" s="116">
        <v>1140471.4099699999</v>
      </c>
      <c r="G14" s="255">
        <v>2341003.9185600001</v>
      </c>
    </row>
  </sheetData>
  <mergeCells count="8">
    <mergeCell ref="A1:G1"/>
    <mergeCell ref="A2:G2"/>
    <mergeCell ref="A3:G3"/>
    <mergeCell ref="A4:G4"/>
    <mergeCell ref="A6:A8"/>
    <mergeCell ref="B6:F6"/>
    <mergeCell ref="G6:G7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de Situación Financiera</vt:lpstr>
      <vt:lpstr>Edo. de variaciones Hda Pública</vt:lpstr>
      <vt:lpstr>Edo. de cambios Situación Fin.</vt:lpstr>
      <vt:lpstr>Notas Edos. Financieros</vt:lpstr>
      <vt:lpstr>Estado Analítico del Activo</vt:lpstr>
      <vt:lpstr>Estado Analítico de Ingresos</vt:lpstr>
      <vt:lpstr>Analítico ejercicio ppto Admva</vt:lpstr>
      <vt:lpstr>Analítico ejercicio ppto Eco</vt:lpstr>
      <vt:lpstr>Analítico ejerc. ppto ObjGto</vt:lpstr>
      <vt:lpstr>Analítico ejercicio ppto 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2020-08-06T15:22:24Z</dcterms:created>
  <dcterms:modified xsi:type="dcterms:W3CDTF">2020-08-10T00:18:17Z</dcterms:modified>
</cp:coreProperties>
</file>