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0155"/>
  </bookViews>
  <sheets>
    <sheet name="INDICE" sheetId="1" r:id="rId1"/>
    <sheet name="Estado de Situación Financiera" sheetId="2" r:id="rId2"/>
    <sheet name="Edo. de variaciones Hda Pública" sheetId="3" r:id="rId3"/>
    <sheet name="Edo. de cambios Situación Fin." sheetId="4" r:id="rId4"/>
    <sheet name="Notas Edos. Financieros" sheetId="5" r:id="rId5"/>
    <sheet name="Estado Analítico del Activo" sheetId="6" r:id="rId6"/>
    <sheet name="Estado Analítico de Ingresos" sheetId="7" r:id="rId7"/>
    <sheet name="Analítico ejercicio ppto Admva" sheetId="8" r:id="rId8"/>
    <sheet name="Analítico ejercicio ppto Eco" sheetId="9" r:id="rId9"/>
    <sheet name="Analítico ejerc. ppto ObjGto" sheetId="10" r:id="rId10"/>
    <sheet name="Analítico ejercicio ppto Func" sheetId="11" r:id="rId11"/>
    <sheet name="Hoja1" sheetId="12" r:id="rId12"/>
  </sheets>
  <externalReferences>
    <externalReference r:id="rId13"/>
  </externalReferences>
  <calcPr calcId="162913"/>
</workbook>
</file>

<file path=xl/calcChain.xml><?xml version="1.0" encoding="utf-8"?>
<calcChain xmlns="http://schemas.openxmlformats.org/spreadsheetml/2006/main">
  <c r="K33" i="2" l="1"/>
  <c r="I33" i="2"/>
  <c r="K31" i="2"/>
  <c r="I31" i="2"/>
  <c r="K30" i="2"/>
  <c r="K29" i="2"/>
  <c r="K27" i="2"/>
  <c r="I30" i="2"/>
  <c r="I29" i="2"/>
  <c r="C26" i="2"/>
  <c r="C23" i="2"/>
  <c r="C20" i="2"/>
  <c r="I28" i="2"/>
  <c r="I27" i="2"/>
  <c r="K21" i="2"/>
  <c r="I21" i="2"/>
  <c r="K19" i="2"/>
  <c r="K17" i="2"/>
  <c r="K13" i="2"/>
  <c r="K16" i="2"/>
  <c r="I19" i="2"/>
  <c r="I17" i="2"/>
  <c r="I16" i="2"/>
  <c r="I13" i="2"/>
  <c r="I12" i="2"/>
  <c r="I11" i="2"/>
  <c r="I10" i="2"/>
  <c r="I9" i="2"/>
  <c r="K8" i="2"/>
  <c r="I8" i="2"/>
  <c r="E26" i="2"/>
  <c r="E23" i="2"/>
  <c r="E21" i="2"/>
  <c r="E20" i="2"/>
  <c r="E19" i="2"/>
  <c r="E18" i="2"/>
  <c r="E17" i="2"/>
  <c r="E16" i="2"/>
  <c r="C21" i="2"/>
  <c r="C19" i="2"/>
  <c r="C18" i="2"/>
  <c r="C17" i="2"/>
  <c r="C16" i="2"/>
  <c r="E12" i="2"/>
  <c r="E10" i="2"/>
  <c r="E9" i="2"/>
  <c r="E8" i="2"/>
  <c r="C12" i="2"/>
  <c r="C10" i="2"/>
  <c r="C9" i="2"/>
  <c r="C8" i="2"/>
  <c r="A3" i="2" l="1"/>
</calcChain>
</file>

<file path=xl/sharedStrings.xml><?xml version="1.0" encoding="utf-8"?>
<sst xmlns="http://schemas.openxmlformats.org/spreadsheetml/2006/main" count="641" uniqueCount="494">
  <si>
    <t>MUNICIPIO DE SAN PEDRO GARZA GARCIA</t>
  </si>
  <si>
    <t>Informes Financieros</t>
  </si>
  <si>
    <t>Estado de Situación Financiera</t>
  </si>
  <si>
    <t>Estado de variaciones en la Hacienda Pública</t>
  </si>
  <si>
    <t>Estado de cambios en la Situación Financiera</t>
  </si>
  <si>
    <t>Notas a los Estados Financieros</t>
  </si>
  <si>
    <t>Estado Analítico del Activo</t>
  </si>
  <si>
    <t>Estado Analítico de Ingresos</t>
  </si>
  <si>
    <t xml:space="preserve">Estado Analítico del ejercicio del presupuesto </t>
  </si>
  <si>
    <t>Administrativa</t>
  </si>
  <si>
    <t>Economica</t>
  </si>
  <si>
    <t>Por Objeto del gasto</t>
  </si>
  <si>
    <t>Funcional</t>
  </si>
  <si>
    <t>ESTADO DE SITUACIÓN FINANCIERA</t>
  </si>
  <si>
    <t>2018</t>
  </si>
  <si>
    <t>2017</t>
  </si>
  <si>
    <t>ACTIVO</t>
  </si>
  <si>
    <t>PASIVO</t>
  </si>
  <si>
    <t>ACTIVO CIRCULANTE</t>
  </si>
  <si>
    <t>PASIVO CIRCULANTE</t>
  </si>
  <si>
    <t>Efectivo y Equivalentes de Efectivo</t>
  </si>
  <si>
    <t>Cuentas Por Pagar a Corto Plazo</t>
  </si>
  <si>
    <t>Derechos a recibir efectivo o equivalentes</t>
  </si>
  <si>
    <t>Porción a Corto Plazo de la Deuda Pública a Largo Plazo</t>
  </si>
  <si>
    <t>Derechos a Recibir Bienes o Servicios</t>
  </si>
  <si>
    <t>Pasivos Diferidos a Corto Plazo</t>
  </si>
  <si>
    <t>Fondos y Bienes de Terceros en Garantía y/o Administración a Corto Plazo</t>
  </si>
  <si>
    <t>Total de Activos Circulantes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</si>
  <si>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</si>
  <si>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</si>
  <si>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</si>
  <si>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</si>
  <si>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</si>
  <si>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Deuda Pública a Largo Plazo</t>
  </si>
  <si>
    <t>Bienes Inmuebles, Infraestructura y Construcciones en Proceso</t>
  </si>
  <si>
    <t>Provisiones a Largo Plazo</t>
  </si>
  <si>
    <t>Bienes Muebles</t>
  </si>
  <si>
    <t xml:space="preserve">Activos Intangibles </t>
  </si>
  <si>
    <t>Total de Pasivos No Circulantes</t>
  </si>
  <si>
    <t>Depreciación Acumulada de Bienes Inmuebles</t>
  </si>
  <si>
    <t>Activos Diferidos</t>
  </si>
  <si>
    <t>Total de Pasivo</t>
  </si>
  <si>
    <t xml:space="preserve">Total de Activos No Circulantes </t>
  </si>
  <si>
    <t>HACIENDA PÚBLICA / PATRIMONIO</t>
  </si>
  <si>
    <t>Hacienda Pública/Patrimonio Contribuido</t>
  </si>
  <si>
    <t>Total de Activos</t>
  </si>
  <si>
    <t>Hacienda Pública/Patrimonio Generado</t>
  </si>
  <si>
    <t>Resultado del Ejercicio Ahorro / Desahorro</t>
  </si>
  <si>
    <t>Resultado de Ejercicios Anteriores</t>
  </si>
  <si>
    <t>Revalúos</t>
  </si>
  <si>
    <t>Rectificaciones de Resultado de Ejercicios Anteriores</t>
  </si>
  <si>
    <t xml:space="preserve">Total Hacienda Pública / Patrimonio </t>
  </si>
  <si>
    <t>Total de Pasivo y Hacienda Pública/Patrimonio</t>
  </si>
  <si>
    <t xml:space="preserve">ESTADO DE VARIACION EN LA HACIENDA PÚBLICA/PATRIMONIO </t>
  </si>
  <si>
    <t>Concepto</t>
  </si>
  <si>
    <t>Hacienda Pública/ Patrimonio Contribuido</t>
  </si>
  <si>
    <t>Hacienda Pública /Patrimonio Generado de Ejercicios Anteriores</t>
  </si>
  <si>
    <t>Hacienda Pública /Patrimonio Generado del Ejercicio</t>
  </si>
  <si>
    <t>Ajustes por Cambios de Valor</t>
  </si>
  <si>
    <t>Total</t>
  </si>
  <si>
    <t>Hacienda Pública/Patrimonio Neto al Final del Ejercicio Anterior 2016</t>
  </si>
  <si>
    <t>Rectificaciones de Resultados de Ejercicios Anteriores</t>
  </si>
  <si>
    <t>Cambios en Políticas Contables y Cambios por Errores Contables</t>
  </si>
  <si>
    <t>Patrimonio Neto Inicial Ajustado del Ejercicio</t>
  </si>
  <si>
    <t>Actualizaciones y donaciones de capital</t>
  </si>
  <si>
    <t>Actualizaciones de la Hacienda Pública/Patrimonio</t>
  </si>
  <si>
    <t>Variaciones de la Hacienda Pública/ Patrimonio Neto del Ejercicio</t>
  </si>
  <si>
    <t>Ganancia/Pérdida por Revaluos</t>
  </si>
  <si>
    <t>Reservas</t>
  </si>
  <si>
    <t>Resultados del Ejercicio: Ahorro/Desahorro</t>
  </si>
  <si>
    <t>Otras Variaciones de la Hacienda pública/ Patrimonio Neto</t>
  </si>
  <si>
    <t>Hacienda Pública/Patrimonio Neto al Final del Ejercicio 2017</t>
  </si>
  <si>
    <t>Hacienda Pública/Patrimonio Neto al Final del Ejercicio Anterior 2017</t>
  </si>
  <si>
    <t>Hacienda Pública/Patrimonio Neto al Final del Ejercicio 2018</t>
  </si>
  <si>
    <t>ESTADO DE CAMBIOS EN LA SITUACIÓN FINANCIERA</t>
  </si>
  <si>
    <t>MUNICIPIO DE SAN PEDRO GARZA GARCÍA</t>
  </si>
  <si>
    <t>Origen</t>
  </si>
  <si>
    <t>Aplicación</t>
  </si>
  <si>
    <t xml:space="preserve"> ACTIVO </t>
  </si>
  <si>
    <t>Activo Circulante</t>
  </si>
  <si>
    <t>Efectivo y Equivalentes</t>
  </si>
  <si>
    <t>Derechos a Recibir Efectivo o Equivalentes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</si>
  <si>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</si>
  <si>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</si>
  <si>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</si>
  <si>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</si>
  <si>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</si>
  <si>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Derechos a Recibir Efectivo o Equivalentes a Largo Plazo</t>
  </si>
  <si>
    <t>Activos Intangibles</t>
  </si>
  <si>
    <t>Depreciación, Deterioro y Amortización Acumulada de Bienes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</si>
  <si>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</si>
  <si>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</si>
  <si>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</si>
  <si>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</si>
  <si>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</si>
  <si>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Títulos y Valores a Corto Plazo</t>
  </si>
  <si>
    <t>Provisiones a Corto Plazo</t>
  </si>
  <si>
    <t>Pasivo No Circulante</t>
  </si>
  <si>
    <t>Cuentas por Pagar a Largo Plazo</t>
  </si>
  <si>
    <t>Documentos por Pagar a Largo Plazo</t>
  </si>
  <si>
    <t>Pasivos Diferidos a Largo Plazo</t>
  </si>
  <si>
    <t>Fondos y Bienes de Terceros en Garantía y/o en Administración a Largo Plazo</t>
  </si>
  <si>
    <t>HACIENDA PÚBLICA/ PATRIMONIO</t>
  </si>
  <si>
    <t>Aportaciones</t>
  </si>
  <si>
    <t>Donaciones de Capital</t>
  </si>
  <si>
    <t>Actualización de la Hacienda Pública / Patrimonio</t>
  </si>
  <si>
    <t>Resultados del Ejercicio (Ahorro / Desahorro)</t>
  </si>
  <si>
    <t>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</si>
  <si>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</si>
  <si>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</si>
  <si>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</si>
  <si>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a) NOTAS DE DESGLOSE</t>
  </si>
  <si>
    <t>I) NOTAS AL ESTADO DE SITUACIÓN FINANCIERA</t>
  </si>
  <si>
    <t>Activo</t>
  </si>
  <si>
    <t>Efectivo</t>
  </si>
  <si>
    <t>Bancos/Tesorería</t>
  </si>
  <si>
    <t>Inversiones Temporales (Hasta 3 meses)</t>
  </si>
  <si>
    <t>Depósitos de Fondos de Terceros en Garantía  y/o Administración</t>
  </si>
  <si>
    <t>Derechos a recibir Efectivo y Equivalentes y Bienes o Servicios a Recibir</t>
  </si>
  <si>
    <t>Deudores Diversos por Cobrar a Corto Plazo</t>
  </si>
  <si>
    <t>Otros Derechos a Recibir Efectivo o Equivalentes a Corto Plazo</t>
  </si>
  <si>
    <t>Bienes Disponibles para su Transformación o Consumo (inventarios)</t>
  </si>
  <si>
    <t>Inversiones Financieras</t>
  </si>
  <si>
    <t xml:space="preserve">El principal Fideicomiso del Municipio es el constituido con Value S.A de C.V., con el propósito principal de coadyuvar en el pago del plan de pensiones y jubilaciones del Municipio de San Pedro Garza García. </t>
  </si>
  <si>
    <t>FIDEICOMISO VALUE-FDO PENSIONES</t>
  </si>
  <si>
    <t>FIDEICOMISO IMP. PREDIAL BANORTE</t>
  </si>
  <si>
    <t>Bienes Muebles, Inmuebles e Intangibles</t>
  </si>
  <si>
    <t>Terrenos</t>
  </si>
  <si>
    <t>Edificios no Habitacionales</t>
  </si>
  <si>
    <t>Construcciones en Proceso en Bienes de Dominio Público</t>
  </si>
  <si>
    <t>Construcciones en Proceso en Bienes Propios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</si>
  <si>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</si>
  <si>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</si>
  <si>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</si>
  <si>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</si>
  <si>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</si>
  <si>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</si>
  <si>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Software</t>
  </si>
  <si>
    <t>Licencias</t>
  </si>
  <si>
    <t>Depreciación Acumulada  de Bienes Muebles</t>
  </si>
  <si>
    <t>Amortización Acumulada de Activos Intangibles</t>
  </si>
  <si>
    <t>Para el cálculo de la depreciación se han utilizado los Parámetros de Estimación de Vida Útil, emitidos por el Consejo Nacional de Armonización Contable.</t>
  </si>
  <si>
    <t>La información detallada al Patrimonio Municipal se encuentra en el libro de Anexos 1 pag.12 de esta cuenta Pública.</t>
  </si>
  <si>
    <t>Estimaciones y Deterioros</t>
  </si>
  <si>
    <t>10. Se informarán los criterios utilizados para la determinación de las estimaciones; por ejemplo:</t>
  </si>
  <si>
    <t>estimación de cuentas incobrables, estimación de inventarios, deterioro de activos biológicos y</t>
  </si>
  <si>
    <t>cualquier otra que aplique.</t>
  </si>
  <si>
    <t>Otros Activos</t>
  </si>
  <si>
    <t>SAN PEDRO NET 1ERA FASE</t>
  </si>
  <si>
    <t>SAN PEDRO NET 4TA FASE</t>
  </si>
  <si>
    <t>Pasivo</t>
  </si>
  <si>
    <t>II) NOTAS AL ESTADO DE ACTIVIDADES</t>
  </si>
  <si>
    <t>Ingresos de Gestión</t>
  </si>
  <si>
    <t>Los ingresos por rubro del ejercicio del 2018 se integran de la siguiente manera:</t>
  </si>
  <si>
    <t xml:space="preserve">Impuestos sobre los ingresos </t>
  </si>
  <si>
    <t xml:space="preserve">Impuestos sobre el patrimonio </t>
  </si>
  <si>
    <t xml:space="preserve">Accesorios </t>
  </si>
  <si>
    <t>Otros Impuestos</t>
  </si>
  <si>
    <t xml:space="preserve">Derechos por prestación de servicios </t>
  </si>
  <si>
    <t xml:space="preserve">Otros Derechos </t>
  </si>
  <si>
    <t xml:space="preserve">Productos de tipo corriente </t>
  </si>
  <si>
    <t>Productos  no  comprendidos  en  las  fracciones  de  la  Ley  de Ingresos  causadas  en  ejercicios  fiscales  anteriores  pendientes de liquidación o pago</t>
  </si>
  <si>
    <t xml:space="preserve">Aprovechamientos de tipo corriente </t>
  </si>
  <si>
    <t>Aprovechamientos no comprendidos en las fracciones de la Ley de Ingresos causadas en ejercicios fiscales anteriores pendientes de liquidación o pago</t>
  </si>
  <si>
    <t xml:space="preserve">Participaciones </t>
  </si>
  <si>
    <t xml:space="preserve">Aportaciones  </t>
  </si>
  <si>
    <t>Gastos y Otras Pérdidas:</t>
  </si>
  <si>
    <t>Gastos de Funcionamiento</t>
  </si>
  <si>
    <t>Transferencias, Asignaciones, Subsidios y otras Ayudas</t>
  </si>
  <si>
    <t>Intereses, Comisiones y Otros Gastos de la Deuda Pública</t>
  </si>
  <si>
    <t>Otros Gastos y Pérdidas Extraordinarias</t>
  </si>
  <si>
    <t>Inversión Pública</t>
  </si>
  <si>
    <t>Los Gastos de Funcionamiento que representan el 89.61% de los gastos en el Estado de Actividades se integran como sigue: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</si>
  <si>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</si>
  <si>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</si>
  <si>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</si>
  <si>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</si>
  <si>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</si>
  <si>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</si>
  <si>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</si>
  <si>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</si>
  <si>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</si>
  <si>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</si>
  <si>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</si>
  <si>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</si>
  <si>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</si>
  <si>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</si>
  <si>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</si>
  <si>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</si>
  <si>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</si>
  <si>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</si>
  <si>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</si>
  <si>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</si>
  <si>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</si>
  <si>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</si>
  <si>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</si>
  <si>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</si>
  <si>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III) NOTAS AL ESTADO DE VARIACIÓN EN LA HACIENDA PÚBLICA</t>
  </si>
  <si>
    <t>Adicionalmente se realizaron afectaciones al Patrimonio Generado de Ejercicios Anteriores, por la terminación de obras públicas en 2017 e iniciadas en ejercicios anteriores, por un valor de $25,513.</t>
  </si>
  <si>
    <t>IV) NOTAS AL ESTADO DE FLUJOS DE EFECTIVO</t>
  </si>
  <si>
    <t>Efectivo y equivalentes</t>
  </si>
  <si>
    <t>1. El análisis de los saldos inicial y final que figuran en la última parte del Estado de Flujo de Efectivo en la cuenta de efectivo y equivalentes es como sigue:</t>
  </si>
  <si>
    <t>2. El detalle de adquisición de bienes muebles e inmuebles del ejercicio 2018 por rubro se integra de la siguiente manera:</t>
  </si>
  <si>
    <t>3. Conciliación de los Flujos de Efectivo Netos de las Actividades de Operación y la cuenta de Ahorro/Desahorro antes de Rubros Extraordinarios</t>
  </si>
  <si>
    <t>Flujos Netos de Efectivo por Actividades de Operación</t>
  </si>
  <si>
    <t>Intereses de la Deuda Pública</t>
  </si>
  <si>
    <t>Estimaciones, Depreciaciones, Deterioros, Obsolescencias, Amortizaciones y Provisiones</t>
  </si>
  <si>
    <t>Inversión Pública No Capitalizable</t>
  </si>
  <si>
    <t>Venta de Activo Fijo</t>
  </si>
  <si>
    <t>Ahorro/Desahorro Neto del Ejercicio</t>
  </si>
  <si>
    <t xml:space="preserve">V) CONCILIACIÓN ENTRE LOS INGRESOS PRESUPUESTARIOS Y CONTABLES, </t>
  </si>
  <si>
    <t>ASÍ COMO ENTRE LOS EGRESOS PRESUPUESTARIOS Y LOS GASTOS CONTABLES</t>
  </si>
  <si>
    <t>Municipio de San Pedro Garza García</t>
  </si>
  <si>
    <t>Conciliación entre los Ingresos Presupuestarios y Contables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</si>
  <si>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</si>
  <si>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</si>
  <si>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</si>
  <si>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</si>
  <si>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</si>
  <si>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</si>
  <si>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</si>
  <si>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</si>
  <si>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</si>
  <si>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</si>
  <si>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</si>
  <si>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</si>
  <si>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</si>
  <si>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</si>
  <si>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</si>
  <si>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</si>
  <si>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</si>
  <si>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</si>
  <si>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</si>
  <si>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</si>
  <si>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</si>
  <si>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</si>
  <si>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Bienes inmuebles</t>
  </si>
  <si>
    <t>Activos intangibles</t>
  </si>
  <si>
    <t>Obra Pública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</si>
  <si>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</si>
  <si>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</si>
  <si>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</si>
  <si>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</si>
  <si>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Pública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</si>
  <si>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</si>
  <si>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</si>
  <si>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</si>
  <si>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</si>
  <si>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</si>
  <si>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</si>
  <si>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</si>
  <si>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</si>
  <si>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</si>
  <si>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</si>
  <si>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</si>
  <si>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Cuenta Contable</t>
  </si>
  <si>
    <t>Saldo Inicial      (SI)                            1</t>
  </si>
  <si>
    <t>Cargos del Período                 2</t>
  </si>
  <si>
    <t>Abonos del Período                 3</t>
  </si>
  <si>
    <t>Saldo Final          (SF)                         4(1+2-3)</t>
  </si>
  <si>
    <t>Variación del Periodo
(SI-SF)                  (1-4)</t>
  </si>
  <si>
    <t>Bancos/Dependencias y Otros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</si>
  <si>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</si>
  <si>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</si>
  <si>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</si>
  <si>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</si>
  <si>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</si>
  <si>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Ingresos por Recuperar a Corto Plazo</t>
  </si>
  <si>
    <t>Deudores por Anticipos de la Tesorería a Corto Plazo</t>
  </si>
  <si>
    <t>Préstamos Otorgados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</si>
  <si>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</si>
  <si>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</si>
  <si>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</si>
  <si>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</si>
  <si>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</si>
  <si>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</si>
  <si>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</si>
  <si>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</si>
  <si>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</si>
  <si>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</si>
  <si>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</si>
  <si>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</si>
  <si>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Estimación por Pérdidas o Deterioro de Activos Circulantes</t>
  </si>
  <si>
    <t>Estimaciones para Cuentas Incobrables por Derechos a Recibir Efectivo o 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</si>
  <si>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</si>
  <si>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</si>
  <si>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</si>
  <si>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</si>
  <si>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</si>
  <si>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Flujo del Período 
(SI-SF)                  (1-4)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</si>
  <si>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</si>
  <si>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</si>
  <si>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</si>
  <si>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</si>
  <si>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</si>
  <si>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</si>
  <si>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 por Recuperar a Largo Plazo</t>
  </si>
  <si>
    <t>Préstamos Otorgados a Largo Plazo</t>
  </si>
  <si>
    <t>Otros Derechos a Recibir Efectivo o Equivalentes a Largo Plazo</t>
  </si>
  <si>
    <t>Viviendas</t>
  </si>
  <si>
    <t>Edificios no Residenciales</t>
  </si>
  <si>
    <t>Infraestructura</t>
  </si>
  <si>
    <t>Otros Bienes Inmuebles</t>
  </si>
  <si>
    <t>Colecciones, Obras de Arte y Objetos Valiosos</t>
  </si>
  <si>
    <t>Activos Biológicos</t>
  </si>
  <si>
    <t>Patentes, Marcas y Derechos</t>
  </si>
  <si>
    <t>Concesiones y Franquicias</t>
  </si>
  <si>
    <t>Otros Activos Intangibles</t>
  </si>
  <si>
    <t>Depreciaciones, Deterioro y Amortizaciones Acumuladas de Bienes</t>
  </si>
  <si>
    <t>Depreciación Acumulada de Infraestructura</t>
  </si>
  <si>
    <t>Depreciación Acumulada de Bienes Muebles</t>
  </si>
  <si>
    <t>Deterioro Acumulado de Activos Biológicos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</si>
  <si>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</si>
  <si>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</si>
  <si>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</si>
  <si>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</si>
  <si>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</si>
  <si>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</si>
  <si>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</si>
  <si>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</si>
  <si>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</si>
  <si>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para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</si>
  <si>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</si>
  <si>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</si>
  <si>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</si>
  <si>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</si>
  <si>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ESTADO ANALÍTICO DE INGRESOS PRESUPUESTARIOS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</si>
  <si>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</si>
  <si>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</si>
  <si>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</si>
  <si>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</si>
  <si>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</si>
  <si>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</si>
  <si>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</si>
  <si>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</si>
  <si>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</si>
  <si>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</si>
  <si>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(3=1+2)</t>
  </si>
  <si>
    <t>(4)</t>
  </si>
  <si>
    <t>(5)</t>
  </si>
  <si>
    <t>(6=5-1)</t>
  </si>
  <si>
    <t xml:space="preserve">Impuestos </t>
  </si>
  <si>
    <t>Contribuciones de mejora</t>
  </si>
  <si>
    <t xml:space="preserve">Derechos </t>
  </si>
  <si>
    <t>Productos</t>
  </si>
  <si>
    <t>Aprovechamientos</t>
  </si>
  <si>
    <t>Ingresos por venta de bienes y servicios</t>
  </si>
  <si>
    <t>Participaciones y Aportaciones</t>
  </si>
  <si>
    <t>Transferencias, Asignaciones  Subsidios y Otras Ayudas</t>
  </si>
  <si>
    <t>Ingresos derivados de financiamiento</t>
  </si>
  <si>
    <t>Ingresos Excedentes</t>
  </si>
  <si>
    <t>Estado Analitico de Ingresos por Fuente de Financiamiento</t>
  </si>
  <si>
    <t>Ingresos del Gobierno</t>
  </si>
  <si>
    <t>Impuestos</t>
  </si>
  <si>
    <t>Derechos</t>
  </si>
  <si>
    <t>Ingresos de Organismos y Empresas</t>
  </si>
  <si>
    <t>Ingresos Derivados de Financiamientos</t>
  </si>
  <si>
    <t>Municipio de San Pedro Garza Garcia, N.L.</t>
  </si>
  <si>
    <t xml:space="preserve">Estado Analitico del Ejercicip del Presupuesto de Egresos </t>
  </si>
  <si>
    <t>Clasificación por objeto del gasto</t>
  </si>
  <si>
    <t>miles de pesos</t>
  </si>
  <si>
    <t>Egresos</t>
  </si>
  <si>
    <t>Subejercicio</t>
  </si>
  <si>
    <t>Aprobado</t>
  </si>
  <si>
    <t xml:space="preserve">Ampliaciones / Reducciones </t>
  </si>
  <si>
    <t>Comprometido</t>
  </si>
  <si>
    <t>Pagado</t>
  </si>
  <si>
    <t>3=(1+2)</t>
  </si>
  <si>
    <t>6=(3-4)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</si>
  <si>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</si>
  <si>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</si>
  <si>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</si>
  <si>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</si>
  <si>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</si>
  <si>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</si>
  <si>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PAGO DE ESTIMULOS A SERVIDORES PUBLICOS</t>
  </si>
  <si>
    <t>MATERIALES Y SUMINISTROS</t>
  </si>
  <si>
    <t>MATERIALES DE ADMINISTRACIÓN, EMISIÓN DE DOCUMENTOS Y ARTÍCULOS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</si>
  <si>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</si>
  <si>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</si>
  <si>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</si>
  <si>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</si>
  <si>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</si>
  <si>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</si>
  <si>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</si>
  <si>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</si>
  <si>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</si>
  <si>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</si>
  <si>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</si>
  <si>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CIENTÍFICOS, TÉCNICOS Y OTROS SERVICIOS</t>
  </si>
  <si>
    <t>SERVICIOS FINANCIEROS, BANCARIOS Y COMERCIALES</t>
  </si>
  <si>
    <t>SERVICIOS DE INSTALACION, REPARACION, MANTENIMIENTO Y CONSERVACION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</si>
  <si>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</si>
  <si>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</si>
  <si>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</si>
  <si>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</si>
  <si>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</si>
  <si>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</si>
  <si>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</si>
  <si>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</si>
  <si>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TRANSFERENCIAS A FIDEICOMISOS, MANDATOS Y OTROS ANALOGOS</t>
  </si>
  <si>
    <t>BIENES MUEBLES, INMUEBLES E INTANGIBLES</t>
  </si>
  <si>
    <t>MOBILIARIO Y EQUIPO DE ADMINISTRACIÓN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</si>
  <si>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</si>
  <si>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</si>
  <si>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</si>
  <si>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</si>
  <si>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</si>
  <si>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BIENES INMUEBLES</t>
  </si>
  <si>
    <t>ACTIVOS INTANGIBLES</t>
  </si>
  <si>
    <t>INVERSION PÚBLICA</t>
  </si>
  <si>
    <t>OBRA PÚBLICA EN BIENES DE DOMINIO PÚBLICO</t>
  </si>
  <si>
    <t>OBRA PÚBLICA EN BIENES PROPIOS</t>
  </si>
  <si>
    <t>DEUDA PÚBLICA</t>
  </si>
  <si>
    <t>AMORTIZACION DE LA DEUDA PÚBLICA</t>
  </si>
  <si>
    <t>INTERESES DE LA DEUDA PÚBLICA</t>
  </si>
  <si>
    <t>TOTAL</t>
  </si>
  <si>
    <t>Estado Analítico del Ejercicio del Presupuesto de Egresos</t>
  </si>
  <si>
    <t>Clasificación Administrativa</t>
  </si>
  <si>
    <t xml:space="preserve">Aprobado </t>
  </si>
  <si>
    <t>Ampliaciones/(Reducciones)</t>
  </si>
  <si>
    <t xml:space="preserve">Modificado </t>
  </si>
  <si>
    <t xml:space="preserve">Devengado </t>
  </si>
  <si>
    <t>INVERSIONES ACTIVO FIJO</t>
  </si>
  <si>
    <t>INVERSION EN OBRAS PUBLICAS</t>
  </si>
  <si>
    <t>INVERSION EN OB. PUB. RECUR</t>
  </si>
  <si>
    <t>TRANSFERENCIAS A FIDEICOMISOS GENL</t>
  </si>
  <si>
    <t>AMORTIZACION DE LA DEUDA</t>
  </si>
  <si>
    <t>PROVISIONES A LARGO PLAZO</t>
  </si>
  <si>
    <t>REPUBLICANO AYUNTAMIENTO</t>
  </si>
  <si>
    <t>SEC. DEL REPUB. AYUNTAMIENTO</t>
  </si>
  <si>
    <t>SEC. DE FINANZAS Y TESORERIA</t>
  </si>
  <si>
    <t>SEC. DE ADMINISTRACION</t>
  </si>
  <si>
    <t>SEC. DE DESARROLLO CULTURAL</t>
  </si>
  <si>
    <t>SEC. DE DESARROLLO SOCIAL</t>
  </si>
  <si>
    <t>SEC. DE ORDENAMIENTO Y DES. URBANO</t>
  </si>
  <si>
    <t>SEC. DE LA CONTRALORIA</t>
  </si>
  <si>
    <t>SEC. DE OBRAS PUBLICAS</t>
  </si>
  <si>
    <t>SEC. DE SEGURIDAD PUBLICA MPAL.</t>
  </si>
  <si>
    <t>SEC. DE SERV. PUBLICOS</t>
  </si>
  <si>
    <t>OFIC. EJECUTIVA PRESIDENTE MPAL.</t>
  </si>
  <si>
    <t>PREVISION SOCIAL</t>
  </si>
  <si>
    <t>ORGANISMOS DESCENTRALIZADOS</t>
  </si>
  <si>
    <t>SECRETARIA GENERAL</t>
  </si>
  <si>
    <t>UNIDAD DE PLANEACION Y CONTROL</t>
  </si>
  <si>
    <t>SECRETARIA DE DESARROLLO ECONOMICO</t>
  </si>
  <si>
    <t>INTERESES DE LA DEUDA</t>
  </si>
  <si>
    <t>Total del Gasto</t>
  </si>
  <si>
    <t>Clasificación Económica (por Tipo de Gasto)</t>
  </si>
  <si>
    <t>(MILES)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</si>
  <si>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</si>
  <si>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</si>
  <si>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</si>
  <si>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</si>
  <si>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</si>
  <si>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</si>
  <si>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</si>
  <si>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</si>
  <si>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</si>
  <si>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</si>
  <si>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</si>
  <si>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</si>
  <si>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Desarrollo Social</t>
  </si>
  <si>
    <t>Proteccion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</si>
  <si>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</si>
  <si>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</si>
  <si>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</si>
  <si>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</si>
  <si>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</si>
  <si>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</si>
  <si>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</si>
  <si>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</si>
  <si>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</si>
  <si>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</si>
  <si>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</si>
  <si>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AL 30 DE SEPTIEMBRE DE 2018 Y AL 31 DE DICIEMBRE DE 2017</t>
  </si>
  <si>
    <t>(MILES DE PESOS)</t>
  </si>
  <si>
    <t>MILES DE PESOS</t>
  </si>
  <si>
    <t>AL 30 DE SEPTIEMBRE DE 2018</t>
  </si>
  <si>
    <t xml:space="preserve">MUNICIPIO DE SAN PEDRO GARZA GARCIA                                                                                                                                                                                                                           REPORTE ANALÍTICO DEL ACTIVO                                                                                                                                                                                                                                AL 30 DE SEPTIEMBRE DE 2018  
(MILES DE PESOS)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</si>
  <si>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Representa los saldos de las cuentas de caja, fondos fijos y revolventes, bancos e inversiones financieras con vencimiento menor a 3 meses, todos en moneda nacional y su integración al 30 de septiembre de 2018 es la siguiente:</t>
  </si>
  <si>
    <t>Al 30 de septiembre de 2018 se conforma: deudores diversos y gastos por comprobar y se integran como sigue:</t>
  </si>
  <si>
    <t>Al 30 de septiembre de 2018 el saldo se integra de la siguiente manera:</t>
  </si>
  <si>
    <t>La depreciación del ejercicio registrada en el Estado de Actividades asciende a la cantidad de $66,350.</t>
  </si>
  <si>
    <t>El Municipio cuenta al 30 de septiembre de 2018, con activos diferidos por Derechos Sobre Bienes en Régimen de Arrendamiento Financiero, que se integra como sigue:</t>
  </si>
  <si>
    <t>SAN PEDRO NET 6TA FASE</t>
  </si>
  <si>
    <t>La integración del pasivo al 30 de septiembre de 2018, se encuentra en la pagina 136 del contenido de la Cuenta Pública</t>
  </si>
  <si>
    <t>El monto de variación en la Hacienda Pública se debe principalmente al Patrimonio Generado del Ejercicio que asciende $942,743, y es el resultado de los ingreso y gastos del Estado de Actividades del periodo 2018.</t>
  </si>
  <si>
    <t>Derechos Sobre Bienes en Regimen de Arrendamiento Financiero</t>
  </si>
  <si>
    <t>Correspondiente del 01 de enero al 30 de septiembre de 2018</t>
  </si>
  <si>
    <t>Al 30 de Septiembre de 2018</t>
  </si>
  <si>
    <t>Al 30 de septiembre de 2018</t>
  </si>
  <si>
    <t>Del 1 de Enero al 30 de Septiembre de 2018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</si>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</sst>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#,##0_ ;\-#,##0\ "/>
    <numFmt numFmtId="167" formatCode="#,##0;\(#,##0\)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name val="Arial"/>
      <family val="2"/>
    </font>
    <font>
      <b/>
      <sz val="6"/>
      <name val="Calibri"/>
      <family val="2"/>
      <scheme val="minor"/>
    </font>
    <font>
      <u/>
      <sz val="10"/>
      <color theme="10"/>
      <name val="Arial"/>
      <family val="2"/>
    </font>
    <font>
      <b/>
      <i/>
      <u/>
      <sz val="9"/>
      <name val="Arial"/>
      <family val="2"/>
    </font>
    <font>
      <b/>
      <sz val="11"/>
      <name val="Arial"/>
      <family val="2"/>
    </font>
    <font>
      <b/>
      <sz val="16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b/>
      <sz val="14"/>
      <color theme="0" tint="-0.499984740745262"/>
      <name val="Arial"/>
      <family val="2"/>
    </font>
    <font>
      <sz val="14"/>
      <color theme="0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28" fillId="0" borderId="0"/>
    <xf numFmtId="43" fontId="1" fillId="0" borderId="0" applyFont="0" applyFill="0" applyBorder="0" applyAlignment="0" applyProtection="0"/>
    <xf numFmtId="0" fontId="1" fillId="0" borderId="0"/>
    <xf numFmtId="4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4">
    <xf numFmtId="0" fontId="0" fillId="0" borderId="0" xfId="0"/>
    <xf numFmtId="0" fontId="7" fillId="2" borderId="0" xfId="3" applyFont="1" applyFill="1"/>
    <xf numFmtId="0" fontId="8" fillId="2" borderId="0" xfId="3" applyFont="1" applyFill="1"/>
    <xf numFmtId="0" fontId="0" fillId="2" borderId="0" xfId="0" applyFill="1"/>
    <xf numFmtId="0" fontId="9" fillId="2" borderId="0" xfId="3" applyFont="1" applyFill="1"/>
    <xf numFmtId="0" fontId="10" fillId="2" borderId="0" xfId="3" applyFont="1" applyFill="1"/>
    <xf numFmtId="0" fontId="11" fillId="2" borderId="0" xfId="3" applyFont="1" applyFill="1"/>
    <xf numFmtId="0" fontId="13" fillId="2" borderId="0" xfId="4" applyFont="1" applyFill="1" applyAlignment="1" applyProtection="1"/>
    <xf numFmtId="0" fontId="14" fillId="2" borderId="0" xfId="3" applyFont="1" applyFill="1"/>
    <xf numFmtId="0" fontId="6" fillId="2" borderId="0" xfId="3" applyFill="1"/>
    <xf numFmtId="0" fontId="16" fillId="2" borderId="4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49" fontId="18" fillId="2" borderId="6" xfId="1" applyNumberFormat="1" applyFont="1" applyFill="1" applyBorder="1" applyAlignment="1">
      <alignment horizontal="center" vertical="center"/>
    </xf>
    <xf numFmtId="49" fontId="18" fillId="2" borderId="0" xfId="1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49" fontId="18" fillId="2" borderId="7" xfId="1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vertical="center"/>
    </xf>
    <xf numFmtId="164" fontId="17" fillId="2" borderId="0" xfId="1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164" fontId="17" fillId="2" borderId="5" xfId="1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vertical="center"/>
    </xf>
    <xf numFmtId="164" fontId="17" fillId="2" borderId="0" xfId="1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164" fontId="19" fillId="2" borderId="0" xfId="1" applyNumberFormat="1" applyFont="1" applyFill="1" applyBorder="1" applyAlignment="1">
      <alignment vertical="center"/>
    </xf>
    <xf numFmtId="164" fontId="17" fillId="2" borderId="0" xfId="1" applyNumberFormat="1" applyFont="1" applyFill="1" applyBorder="1" applyAlignment="1">
      <alignment vertical="center" wrapText="1"/>
    </xf>
    <xf numFmtId="1" fontId="22" fillId="2" borderId="0" xfId="5" applyNumberFormat="1" applyFont="1" applyFill="1" applyBorder="1"/>
    <xf numFmtId="1" fontId="5" fillId="2" borderId="0" xfId="5" applyNumberFormat="1" applyFont="1" applyFill="1" applyBorder="1"/>
    <xf numFmtId="0" fontId="17" fillId="2" borderId="0" xfId="0" applyFont="1" applyFill="1" applyBorder="1" applyAlignment="1">
      <alignment horizontal="left" vertical="center" wrapText="1"/>
    </xf>
    <xf numFmtId="49" fontId="16" fillId="2" borderId="4" xfId="0" applyNumberFormat="1" applyFont="1" applyFill="1" applyBorder="1" applyAlignment="1">
      <alignment vertical="center"/>
    </xf>
    <xf numFmtId="164" fontId="18" fillId="2" borderId="8" xfId="1" applyNumberFormat="1" applyFont="1" applyFill="1" applyBorder="1" applyAlignment="1">
      <alignment vertical="center"/>
    </xf>
    <xf numFmtId="164" fontId="18" fillId="2" borderId="0" xfId="1" applyNumberFormat="1" applyFont="1" applyFill="1" applyBorder="1" applyAlignment="1">
      <alignment vertical="center"/>
    </xf>
    <xf numFmtId="3" fontId="23" fillId="2" borderId="0" xfId="1" applyNumberFormat="1" applyFont="1" applyFill="1" applyBorder="1" applyAlignment="1">
      <alignment vertical="center"/>
    </xf>
    <xf numFmtId="0" fontId="17" fillId="2" borderId="0" xfId="0" applyFont="1" applyFill="1" applyBorder="1"/>
    <xf numFmtId="3" fontId="17" fillId="2" borderId="0" xfId="1" applyNumberFormat="1" applyFont="1" applyFill="1" applyBorder="1" applyAlignment="1">
      <alignment vertical="center"/>
    </xf>
    <xf numFmtId="164" fontId="18" fillId="2" borderId="8" xfId="1" applyNumberFormat="1" applyFont="1" applyFill="1" applyBorder="1" applyAlignment="1">
      <alignment horizontal="center" vertical="center"/>
    </xf>
    <xf numFmtId="164" fontId="18" fillId="2" borderId="0" xfId="1" applyNumberFormat="1" applyFont="1" applyFill="1" applyBorder="1" applyAlignment="1">
      <alignment horizontal="center" vertical="center"/>
    </xf>
    <xf numFmtId="164" fontId="18" fillId="2" borderId="9" xfId="1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wrapText="1"/>
    </xf>
    <xf numFmtId="164" fontId="17" fillId="2" borderId="0" xfId="1" applyNumberFormat="1" applyFont="1" applyFill="1" applyBorder="1" applyAlignment="1">
      <alignment horizontal="center"/>
    </xf>
    <xf numFmtId="164" fontId="17" fillId="2" borderId="5" xfId="1" applyNumberFormat="1" applyFont="1" applyFill="1" applyBorder="1" applyAlignment="1">
      <alignment horizontal="center"/>
    </xf>
    <xf numFmtId="3" fontId="19" fillId="2" borderId="0" xfId="1" applyNumberFormat="1" applyFont="1" applyFill="1" applyBorder="1" applyAlignment="1">
      <alignment vertical="center"/>
    </xf>
    <xf numFmtId="49" fontId="5" fillId="2" borderId="0" xfId="5" applyNumberFormat="1" applyFont="1" applyFill="1" applyBorder="1"/>
    <xf numFmtId="0" fontId="17" fillId="2" borderId="4" xfId="0" applyFont="1" applyFill="1" applyBorder="1" applyAlignment="1">
      <alignment horizontal="left" vertical="center"/>
    </xf>
    <xf numFmtId="1" fontId="16" fillId="2" borderId="4" xfId="0" applyNumberFormat="1" applyFont="1" applyFill="1" applyBorder="1" applyAlignment="1">
      <alignment vertical="center"/>
    </xf>
    <xf numFmtId="164" fontId="18" fillId="2" borderId="10" xfId="1" applyNumberFormat="1" applyFont="1" applyFill="1" applyBorder="1" applyAlignment="1">
      <alignment vertical="center"/>
    </xf>
    <xf numFmtId="0" fontId="24" fillId="2" borderId="0" xfId="0" applyFont="1" applyFill="1" applyBorder="1" applyAlignment="1">
      <alignment horizontal="left" vertical="center"/>
    </xf>
    <xf numFmtId="164" fontId="17" fillId="2" borderId="0" xfId="1" applyNumberFormat="1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/>
    </xf>
    <xf numFmtId="1" fontId="25" fillId="2" borderId="0" xfId="6" applyNumberFormat="1" applyFont="1" applyFill="1" applyBorder="1"/>
    <xf numFmtId="164" fontId="17" fillId="2" borderId="5" xfId="1" applyNumberFormat="1" applyFont="1" applyFill="1" applyBorder="1" applyAlignment="1">
      <alignment vertical="center"/>
    </xf>
    <xf numFmtId="164" fontId="18" fillId="2" borderId="10" xfId="1" applyNumberFormat="1" applyFont="1" applyFill="1" applyBorder="1" applyAlignment="1">
      <alignment horizontal="center" vertical="center"/>
    </xf>
    <xf numFmtId="164" fontId="18" fillId="2" borderId="11" xfId="1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 wrapText="1"/>
    </xf>
    <xf numFmtId="164" fontId="17" fillId="2" borderId="13" xfId="1" applyNumberFormat="1" applyFont="1" applyFill="1" applyBorder="1" applyAlignment="1">
      <alignment vertical="center"/>
    </xf>
    <xf numFmtId="3" fontId="17" fillId="2" borderId="13" xfId="1" applyNumberFormat="1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164" fontId="17" fillId="2" borderId="13" xfId="1" applyNumberFormat="1" applyFont="1" applyFill="1" applyBorder="1" applyAlignment="1">
      <alignment horizontal="center" vertical="center"/>
    </xf>
    <xf numFmtId="164" fontId="17" fillId="2" borderId="14" xfId="1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31" fillId="2" borderId="4" xfId="0" applyFont="1" applyFill="1" applyBorder="1"/>
    <xf numFmtId="0" fontId="0" fillId="2" borderId="0" xfId="0" applyFill="1" applyBorder="1" applyAlignment="1">
      <alignment wrapText="1"/>
    </xf>
    <xf numFmtId="164" fontId="0" fillId="2" borderId="0" xfId="1" applyNumberFormat="1" applyFont="1" applyFill="1" applyBorder="1"/>
    <xf numFmtId="164" fontId="0" fillId="2" borderId="0" xfId="0" applyNumberFormat="1" applyFill="1" applyBorder="1"/>
    <xf numFmtId="164" fontId="4" fillId="2" borderId="20" xfId="0" applyNumberFormat="1" applyFont="1" applyFill="1" applyBorder="1"/>
    <xf numFmtId="164" fontId="0" fillId="2" borderId="20" xfId="0" applyNumberFormat="1" applyFill="1" applyBorder="1"/>
    <xf numFmtId="0" fontId="3" fillId="2" borderId="0" xfId="0" applyFont="1" applyFill="1" applyBorder="1"/>
    <xf numFmtId="164" fontId="0" fillId="2" borderId="20" xfId="1" applyNumberFormat="1" applyFont="1" applyFill="1" applyBorder="1"/>
    <xf numFmtId="164" fontId="4" fillId="2" borderId="20" xfId="1" applyNumberFormat="1" applyFont="1" applyFill="1" applyBorder="1"/>
    <xf numFmtId="164" fontId="0" fillId="2" borderId="0" xfId="1" applyNumberFormat="1" applyFont="1" applyFill="1" applyBorder="1" applyAlignment="1">
      <alignment vertical="center"/>
    </xf>
    <xf numFmtId="10" fontId="0" fillId="2" borderId="0" xfId="2" applyNumberFormat="1" applyFont="1" applyFill="1" applyBorder="1"/>
    <xf numFmtId="0" fontId="0" fillId="2" borderId="0" xfId="0" applyFill="1" applyBorder="1" applyAlignment="1">
      <alignment horizontal="left" wrapText="1"/>
    </xf>
    <xf numFmtId="3" fontId="0" fillId="2" borderId="0" xfId="0" applyNumberFormat="1" applyFill="1" applyBorder="1" applyAlignment="1">
      <alignment horizontal="right" vertical="center" wrapText="1"/>
    </xf>
    <xf numFmtId="43" fontId="0" fillId="2" borderId="0" xfId="1" applyFont="1" applyFill="1" applyBorder="1" applyAlignment="1">
      <alignment horizontal="left" wrapText="1"/>
    </xf>
    <xf numFmtId="3" fontId="4" fillId="2" borderId="20" xfId="0" applyNumberFormat="1" applyFont="1" applyFill="1" applyBorder="1" applyAlignment="1">
      <alignment horizontal="right" wrapText="1"/>
    </xf>
    <xf numFmtId="49" fontId="36" fillId="2" borderId="0" xfId="0" applyNumberFormat="1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3" fontId="0" fillId="2" borderId="0" xfId="0" applyNumberFormat="1" applyFill="1" applyBorder="1"/>
    <xf numFmtId="3" fontId="0" fillId="2" borderId="20" xfId="0" applyNumberFormat="1" applyFill="1" applyBorder="1"/>
    <xf numFmtId="0" fontId="0" fillId="2" borderId="4" xfId="0" applyFill="1" applyBorder="1" applyAlignment="1">
      <alignment wrapText="1"/>
    </xf>
    <xf numFmtId="164" fontId="37" fillId="2" borderId="0" xfId="1" applyNumberFormat="1" applyFont="1" applyFill="1" applyBorder="1"/>
    <xf numFmtId="164" fontId="33" fillId="2" borderId="22" xfId="1" applyNumberFormat="1" applyFont="1" applyFill="1" applyBorder="1" applyAlignment="1">
      <alignment horizontal="right" vertical="center"/>
    </xf>
    <xf numFmtId="164" fontId="33" fillId="2" borderId="31" xfId="1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/>
    </xf>
    <xf numFmtId="164" fontId="0" fillId="2" borderId="5" xfId="1" applyNumberFormat="1" applyFont="1" applyFill="1" applyBorder="1" applyAlignment="1">
      <alignment horizontal="right"/>
    </xf>
    <xf numFmtId="3" fontId="0" fillId="2" borderId="22" xfId="0" applyNumberFormat="1" applyFont="1" applyFill="1" applyBorder="1" applyAlignment="1">
      <alignment horizontal="right"/>
    </xf>
    <xf numFmtId="164" fontId="35" fillId="2" borderId="9" xfId="1" applyNumberFormat="1" applyFont="1" applyFill="1" applyBorder="1" applyAlignment="1">
      <alignment horizontal="right" vertical="center"/>
    </xf>
    <xf numFmtId="3" fontId="35" fillId="2" borderId="22" xfId="0" applyNumberFormat="1" applyFont="1" applyFill="1" applyBorder="1" applyAlignment="1">
      <alignment horizontal="right" vertical="center"/>
    </xf>
    <xf numFmtId="164" fontId="35" fillId="2" borderId="5" xfId="1" applyNumberFormat="1" applyFont="1" applyFill="1" applyBorder="1" applyAlignment="1">
      <alignment horizontal="right" vertical="center"/>
    </xf>
    <xf numFmtId="0" fontId="0" fillId="2" borderId="22" xfId="0" applyFont="1" applyFill="1" applyBorder="1"/>
    <xf numFmtId="0" fontId="8" fillId="2" borderId="12" xfId="0" applyFont="1" applyFill="1" applyBorder="1"/>
    <xf numFmtId="0" fontId="8" fillId="2" borderId="13" xfId="0" applyFont="1" applyFill="1" applyBorder="1"/>
    <xf numFmtId="164" fontId="8" fillId="2" borderId="14" xfId="1" applyNumberFormat="1" applyFont="1" applyFill="1" applyBorder="1"/>
    <xf numFmtId="3" fontId="33" fillId="2" borderId="22" xfId="0" applyNumberFormat="1" applyFont="1" applyFill="1" applyBorder="1" applyAlignment="1">
      <alignment horizontal="right" vertical="center"/>
    </xf>
    <xf numFmtId="3" fontId="33" fillId="2" borderId="31" xfId="0" applyNumberFormat="1" applyFont="1" applyFill="1" applyBorder="1" applyAlignment="1">
      <alignment horizontal="right" vertical="center"/>
    </xf>
    <xf numFmtId="3" fontId="0" fillId="2" borderId="5" xfId="0" applyNumberFormat="1" applyFont="1" applyFill="1" applyBorder="1" applyAlignment="1">
      <alignment horizontal="right"/>
    </xf>
    <xf numFmtId="3" fontId="34" fillId="2" borderId="31" xfId="0" applyNumberFormat="1" applyFont="1" applyFill="1" applyBorder="1" applyAlignment="1">
      <alignment horizontal="right" vertical="center"/>
    </xf>
    <xf numFmtId="3" fontId="0" fillId="2" borderId="5" xfId="0" applyNumberFormat="1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left" vertical="center" wrapText="1" indent="3"/>
    </xf>
    <xf numFmtId="0" fontId="35" fillId="2" borderId="25" xfId="0" applyFont="1" applyFill="1" applyBorder="1" applyAlignment="1">
      <alignment horizontal="left" vertical="center" wrapText="1" indent="3"/>
    </xf>
    <xf numFmtId="3" fontId="33" fillId="2" borderId="27" xfId="0" applyNumberFormat="1" applyFont="1" applyFill="1" applyBorder="1" applyAlignment="1">
      <alignment horizontal="right" vertical="center"/>
    </xf>
    <xf numFmtId="3" fontId="33" fillId="2" borderId="34" xfId="0" applyNumberFormat="1" applyFont="1" applyFill="1" applyBorder="1" applyAlignment="1">
      <alignment horizontal="right" vertical="center"/>
    </xf>
    <xf numFmtId="49" fontId="38" fillId="0" borderId="4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164" fontId="38" fillId="0" borderId="0" xfId="1" applyNumberFormat="1" applyFont="1" applyFill="1" applyBorder="1" applyAlignment="1">
      <alignment vertical="center"/>
    </xf>
    <xf numFmtId="164" fontId="38" fillId="0" borderId="5" xfId="1" applyNumberFormat="1" applyFont="1" applyFill="1" applyBorder="1" applyAlignment="1">
      <alignment vertical="center"/>
    </xf>
    <xf numFmtId="49" fontId="38" fillId="0" borderId="40" xfId="0" applyNumberFormat="1" applyFont="1" applyFill="1" applyBorder="1" applyAlignment="1">
      <alignment horizontal="left" vertical="center"/>
    </xf>
    <xf numFmtId="0" fontId="38" fillId="0" borderId="41" xfId="0" applyFont="1" applyFill="1" applyBorder="1" applyAlignment="1">
      <alignment horizontal="left" vertical="center" wrapText="1"/>
    </xf>
    <xf numFmtId="164" fontId="43" fillId="0" borderId="41" xfId="1" applyNumberFormat="1" applyFont="1" applyBorder="1" applyAlignment="1">
      <alignment vertical="center"/>
    </xf>
    <xf numFmtId="164" fontId="43" fillId="0" borderId="42" xfId="1" applyNumberFormat="1" applyFont="1" applyBorder="1" applyAlignment="1">
      <alignment vertical="center"/>
    </xf>
    <xf numFmtId="49" fontId="38" fillId="0" borderId="32" xfId="0" applyNumberFormat="1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left" vertical="center" wrapText="1"/>
    </xf>
    <xf numFmtId="164" fontId="43" fillId="0" borderId="22" xfId="1" applyNumberFormat="1" applyFont="1" applyBorder="1" applyAlignment="1">
      <alignment vertical="center"/>
    </xf>
    <xf numFmtId="164" fontId="43" fillId="0" borderId="31" xfId="1" applyNumberFormat="1" applyFont="1" applyBorder="1" applyAlignment="1">
      <alignment vertical="center"/>
    </xf>
    <xf numFmtId="0" fontId="38" fillId="0" borderId="22" xfId="0" applyFont="1" applyFill="1" applyBorder="1" applyAlignment="1">
      <alignment vertical="center" wrapText="1"/>
    </xf>
    <xf numFmtId="49" fontId="38" fillId="0" borderId="43" xfId="0" applyNumberFormat="1" applyFont="1" applyFill="1" applyBorder="1" applyAlignment="1">
      <alignment horizontal="left" vertical="center"/>
    </xf>
    <xf numFmtId="0" fontId="38" fillId="0" borderId="27" xfId="0" applyFont="1" applyFill="1" applyBorder="1" applyAlignment="1">
      <alignment horizontal="left" vertical="center" wrapText="1"/>
    </xf>
    <xf numFmtId="164" fontId="43" fillId="0" borderId="27" xfId="1" applyNumberFormat="1" applyFont="1" applyBorder="1" applyAlignment="1">
      <alignment vertical="center"/>
    </xf>
    <xf numFmtId="49" fontId="40" fillId="3" borderId="12" xfId="0" applyNumberFormat="1" applyFont="1" applyFill="1" applyBorder="1" applyAlignment="1">
      <alignment horizontal="left" vertical="center"/>
    </xf>
    <xf numFmtId="0" fontId="47" fillId="3" borderId="13" xfId="0" applyFont="1" applyFill="1" applyBorder="1" applyAlignment="1">
      <alignment horizontal="right" vertical="center"/>
    </xf>
    <xf numFmtId="166" fontId="41" fillId="3" borderId="13" xfId="19" applyNumberFormat="1" applyFont="1" applyFill="1" applyBorder="1" applyAlignment="1">
      <alignment vertical="center"/>
    </xf>
    <xf numFmtId="166" fontId="41" fillId="3" borderId="14" xfId="19" applyNumberFormat="1" applyFont="1" applyFill="1" applyBorder="1" applyAlignment="1">
      <alignment vertical="center"/>
    </xf>
    <xf numFmtId="0" fontId="42" fillId="0" borderId="22" xfId="0" applyFont="1" applyFill="1" applyBorder="1" applyAlignment="1">
      <alignment vertical="center" wrapText="1"/>
    </xf>
    <xf numFmtId="164" fontId="44" fillId="0" borderId="22" xfId="1" applyNumberFormat="1" applyFont="1" applyBorder="1" applyAlignment="1">
      <alignment vertical="center"/>
    </xf>
    <xf numFmtId="49" fontId="42" fillId="0" borderId="22" xfId="0" applyNumberFormat="1" applyFont="1" applyFill="1" applyBorder="1" applyAlignment="1">
      <alignment horizontal="left" vertical="center" wrapText="1"/>
    </xf>
    <xf numFmtId="164" fontId="43" fillId="0" borderId="22" xfId="1" applyNumberFormat="1" applyFont="1" applyBorder="1" applyAlignment="1">
      <alignment horizontal="center" vertical="center"/>
    </xf>
    <xf numFmtId="0" fontId="42" fillId="0" borderId="22" xfId="0" applyFont="1" applyFill="1" applyBorder="1" applyAlignment="1">
      <alignment horizontal="left" vertical="center" wrapText="1"/>
    </xf>
    <xf numFmtId="49" fontId="38" fillId="2" borderId="0" xfId="0" applyNumberFormat="1" applyFont="1" applyFill="1" applyAlignment="1">
      <alignment horizontal="left" vertical="center"/>
    </xf>
    <xf numFmtId="0" fontId="38" fillId="2" borderId="0" xfId="0" applyFont="1" applyFill="1" applyAlignment="1">
      <alignment vertical="center"/>
    </xf>
    <xf numFmtId="164" fontId="38" fillId="2" borderId="0" xfId="1" applyNumberFormat="1" applyFont="1" applyFill="1" applyAlignment="1">
      <alignment vertical="center"/>
    </xf>
    <xf numFmtId="0" fontId="0" fillId="2" borderId="12" xfId="0" applyFill="1" applyBorder="1"/>
    <xf numFmtId="3" fontId="0" fillId="2" borderId="5" xfId="0" applyNumberFormat="1" applyFill="1" applyBorder="1"/>
    <xf numFmtId="0" fontId="28" fillId="2" borderId="14" xfId="63" applyFont="1" applyFill="1" applyBorder="1"/>
    <xf numFmtId="0" fontId="28" fillId="2" borderId="13" xfId="63" applyFont="1" applyFill="1" applyBorder="1"/>
    <xf numFmtId="0" fontId="28" fillId="2" borderId="12" xfId="63" applyFont="1" applyFill="1" applyBorder="1"/>
    <xf numFmtId="164" fontId="27" fillId="2" borderId="0" xfId="19" applyNumberFormat="1" applyFont="1" applyFill="1" applyBorder="1" applyAlignment="1">
      <alignment horizontal="right" vertical="center"/>
    </xf>
    <xf numFmtId="164" fontId="28" fillId="2" borderId="0" xfId="19" applyNumberFormat="1" applyFont="1" applyFill="1" applyBorder="1"/>
    <xf numFmtId="164" fontId="54" fillId="2" borderId="10" xfId="19" applyNumberFormat="1" applyFont="1" applyFill="1" applyBorder="1"/>
    <xf numFmtId="164" fontId="54" fillId="2" borderId="49" xfId="19" applyNumberFormat="1" applyFont="1" applyFill="1" applyBorder="1"/>
    <xf numFmtId="0" fontId="28" fillId="2" borderId="4" xfId="63" applyFont="1" applyFill="1" applyBorder="1" applyAlignment="1">
      <alignment horizontal="right"/>
    </xf>
    <xf numFmtId="3" fontId="28" fillId="2" borderId="32" xfId="19" applyNumberFormat="1" applyFont="1" applyFill="1" applyBorder="1" applyAlignment="1">
      <alignment horizontal="left" indent="4"/>
    </xf>
    <xf numFmtId="0" fontId="52" fillId="2" borderId="32" xfId="63" applyFont="1" applyFill="1" applyBorder="1" applyAlignment="1">
      <alignment vertical="top"/>
    </xf>
    <xf numFmtId="164" fontId="28" fillId="2" borderId="22" xfId="19" applyNumberFormat="1" applyFont="1" applyFill="1" applyBorder="1"/>
    <xf numFmtId="0" fontId="53" fillId="2" borderId="32" xfId="63" applyFont="1" applyFill="1" applyBorder="1" applyAlignment="1">
      <alignment horizontal="left" vertical="top" indent="4"/>
    </xf>
    <xf numFmtId="10" fontId="28" fillId="2" borderId="31" xfId="132" applyNumberFormat="1" applyFont="1" applyFill="1" applyBorder="1"/>
    <xf numFmtId="3" fontId="28" fillId="2" borderId="22" xfId="19" applyNumberFormat="1" applyFont="1" applyFill="1" applyBorder="1"/>
    <xf numFmtId="0" fontId="27" fillId="2" borderId="32" xfId="63" applyFont="1" applyFill="1" applyBorder="1"/>
    <xf numFmtId="0" fontId="28" fillId="2" borderId="5" xfId="63" applyFont="1" applyFill="1" applyBorder="1"/>
    <xf numFmtId="0" fontId="28" fillId="2" borderId="0" xfId="63" applyFont="1" applyFill="1" applyBorder="1"/>
    <xf numFmtId="3" fontId="54" fillId="2" borderId="0" xfId="19" applyNumberFormat="1" applyFont="1" applyFill="1" applyBorder="1" applyAlignment="1">
      <alignment vertical="center"/>
    </xf>
    <xf numFmtId="3" fontId="54" fillId="2" borderId="44" xfId="19" applyNumberFormat="1" applyFont="1" applyFill="1" applyBorder="1" applyAlignment="1">
      <alignment vertical="center"/>
    </xf>
    <xf numFmtId="0" fontId="28" fillId="2" borderId="4" xfId="63" applyFont="1" applyFill="1" applyBorder="1"/>
    <xf numFmtId="164" fontId="28" fillId="2" borderId="31" xfId="19" applyNumberFormat="1" applyFont="1" applyFill="1" applyBorder="1" applyAlignment="1">
      <alignment vertical="center"/>
    </xf>
    <xf numFmtId="3" fontId="28" fillId="2" borderId="22" xfId="19" applyNumberFormat="1" applyFont="1" applyFill="1" applyBorder="1" applyAlignment="1">
      <alignment vertical="center"/>
    </xf>
    <xf numFmtId="0" fontId="28" fillId="2" borderId="32" xfId="63" applyFont="1" applyFill="1" applyBorder="1" applyAlignment="1"/>
    <xf numFmtId="3" fontId="27" fillId="2" borderId="0" xfId="19" applyNumberFormat="1" applyFont="1" applyFill="1" applyBorder="1" applyAlignment="1">
      <alignment horizontal="right" vertical="center"/>
    </xf>
    <xf numFmtId="3" fontId="54" fillId="2" borderId="51" xfId="19" applyNumberFormat="1" applyFont="1" applyFill="1" applyBorder="1" applyAlignment="1">
      <alignment vertical="center"/>
    </xf>
    <xf numFmtId="0" fontId="28" fillId="2" borderId="32" xfId="63" applyFont="1" applyFill="1" applyBorder="1" applyAlignment="1">
      <alignment horizontal="left"/>
    </xf>
    <xf numFmtId="164" fontId="28" fillId="2" borderId="31" xfId="19" applyNumberFormat="1" applyFont="1" applyFill="1" applyBorder="1"/>
    <xf numFmtId="164" fontId="52" fillId="2" borderId="54" xfId="19" applyNumberFormat="1" applyFont="1" applyFill="1" applyBorder="1" applyAlignment="1">
      <alignment vertical="center"/>
    </xf>
    <xf numFmtId="164" fontId="52" fillId="2" borderId="20" xfId="19" applyNumberFormat="1" applyFont="1" applyFill="1" applyBorder="1" applyAlignment="1">
      <alignment vertical="center"/>
    </xf>
    <xf numFmtId="0" fontId="1" fillId="2" borderId="4" xfId="133" applyFill="1" applyBorder="1" applyAlignment="1">
      <alignment horizontal="left" vertical="center" wrapText="1" indent="3"/>
    </xf>
    <xf numFmtId="0" fontId="28" fillId="2" borderId="4" xfId="63" applyFill="1" applyBorder="1" applyAlignment="1">
      <alignment horizontal="left" indent="3"/>
    </xf>
    <xf numFmtId="0" fontId="52" fillId="2" borderId="4" xfId="133" applyFont="1" applyFill="1" applyBorder="1" applyAlignment="1">
      <alignment vertical="center" wrapText="1"/>
    </xf>
    <xf numFmtId="164" fontId="53" fillId="2" borderId="5" xfId="19" applyNumberFormat="1" applyFont="1" applyFill="1" applyBorder="1" applyAlignment="1">
      <alignment vertical="center"/>
    </xf>
    <xf numFmtId="164" fontId="53" fillId="2" borderId="0" xfId="19" applyNumberFormat="1" applyFont="1" applyFill="1" applyBorder="1" applyAlignment="1">
      <alignment vertical="center"/>
    </xf>
    <xf numFmtId="0" fontId="53" fillId="2" borderId="4" xfId="133" applyFont="1" applyFill="1" applyBorder="1" applyAlignment="1">
      <alignment horizontal="left" vertical="center" wrapText="1" indent="3"/>
    </xf>
    <xf numFmtId="164" fontId="28" fillId="2" borderId="5" xfId="19" applyNumberFormat="1" applyFont="1" applyFill="1" applyBorder="1" applyAlignment="1">
      <alignment horizontal="center" vertical="center"/>
    </xf>
    <xf numFmtId="49" fontId="26" fillId="3" borderId="31" xfId="134" applyNumberFormat="1" applyFont="1" applyFill="1" applyBorder="1" applyAlignment="1">
      <alignment horizontal="center" vertical="center"/>
    </xf>
    <xf numFmtId="164" fontId="28" fillId="2" borderId="0" xfId="19" applyNumberFormat="1" applyFont="1" applyFill="1" applyBorder="1" applyAlignment="1">
      <alignment horizontal="center" vertical="center"/>
    </xf>
    <xf numFmtId="0" fontId="52" fillId="2" borderId="12" xfId="133" applyFont="1" applyFill="1" applyBorder="1" applyAlignment="1">
      <alignment horizontal="right" vertical="center" wrapText="1"/>
    </xf>
    <xf numFmtId="0" fontId="52" fillId="2" borderId="4" xfId="133" applyFont="1" applyFill="1" applyBorder="1" applyAlignment="1">
      <alignment horizontal="left" vertical="center" wrapText="1"/>
    </xf>
    <xf numFmtId="3" fontId="4" fillId="2" borderId="20" xfId="0" applyNumberFormat="1" applyFont="1" applyFill="1" applyBorder="1"/>
    <xf numFmtId="3" fontId="4" fillId="2" borderId="54" xfId="0" applyNumberFormat="1" applyFont="1" applyFill="1" applyBorder="1"/>
    <xf numFmtId="164" fontId="0" fillId="2" borderId="5" xfId="1" applyNumberFormat="1" applyFont="1" applyFill="1" applyBorder="1"/>
    <xf numFmtId="164" fontId="4" fillId="2" borderId="54" xfId="0" applyNumberFormat="1" applyFont="1" applyFill="1" applyBorder="1"/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13" xfId="0" applyFill="1" applyBorder="1" applyAlignment="1">
      <alignment wrapText="1"/>
    </xf>
    <xf numFmtId="3" fontId="0" fillId="2" borderId="13" xfId="0" applyNumberFormat="1" applyFill="1" applyBorder="1"/>
    <xf numFmtId="3" fontId="0" fillId="2" borderId="14" xfId="0" applyNumberFormat="1" applyFill="1" applyBorder="1"/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wrapText="1"/>
    </xf>
    <xf numFmtId="164" fontId="17" fillId="2" borderId="0" xfId="1" applyNumberFormat="1" applyFont="1" applyFill="1" applyAlignment="1">
      <alignment vertical="center"/>
    </xf>
    <xf numFmtId="0" fontId="17" fillId="2" borderId="0" xfId="0" applyFont="1" applyFill="1"/>
    <xf numFmtId="164" fontId="17" fillId="2" borderId="0" xfId="1" applyNumberFormat="1" applyFont="1" applyFill="1" applyAlignment="1">
      <alignment horizontal="center"/>
    </xf>
    <xf numFmtId="0" fontId="49" fillId="2" borderId="4" xfId="0" applyFont="1" applyFill="1" applyBorder="1" applyAlignment="1">
      <alignment wrapText="1"/>
    </xf>
    <xf numFmtId="0" fontId="55" fillId="2" borderId="0" xfId="0" applyFont="1" applyFill="1" applyBorder="1"/>
    <xf numFmtId="164" fontId="55" fillId="2" borderId="0" xfId="1" applyNumberFormat="1" applyFont="1" applyFill="1" applyBorder="1"/>
    <xf numFmtId="164" fontId="55" fillId="2" borderId="5" xfId="0" applyNumberFormat="1" applyFont="1" applyFill="1" applyBorder="1"/>
    <xf numFmtId="0" fontId="48" fillId="2" borderId="4" xfId="0" applyFont="1" applyFill="1" applyBorder="1" applyAlignment="1">
      <alignment wrapText="1"/>
    </xf>
    <xf numFmtId="164" fontId="56" fillId="2" borderId="10" xfId="1" applyNumberFormat="1" applyFont="1" applyFill="1" applyBorder="1"/>
    <xf numFmtId="164" fontId="56" fillId="2" borderId="11" xfId="1" applyNumberFormat="1" applyFont="1" applyFill="1" applyBorder="1"/>
    <xf numFmtId="0" fontId="55" fillId="2" borderId="5" xfId="0" applyFont="1" applyFill="1" applyBorder="1"/>
    <xf numFmtId="164" fontId="55" fillId="2" borderId="5" xfId="1" applyNumberFormat="1" applyFont="1" applyFill="1" applyBorder="1"/>
    <xf numFmtId="0" fontId="48" fillId="2" borderId="12" xfId="0" applyFont="1" applyFill="1" applyBorder="1" applyAlignment="1">
      <alignment wrapText="1"/>
    </xf>
    <xf numFmtId="0" fontId="48" fillId="2" borderId="13" xfId="0" applyFont="1" applyFill="1" applyBorder="1"/>
    <xf numFmtId="0" fontId="48" fillId="2" borderId="14" xfId="0" applyFont="1" applyFill="1" applyBorder="1"/>
    <xf numFmtId="0" fontId="0" fillId="2" borderId="0" xfId="0" applyFill="1" applyAlignment="1">
      <alignment wrapText="1"/>
    </xf>
    <xf numFmtId="49" fontId="50" fillId="3" borderId="28" xfId="0" applyNumberFormat="1" applyFont="1" applyFill="1" applyBorder="1" applyAlignment="1">
      <alignment horizontal="center" vertical="center" wrapText="1"/>
    </xf>
    <xf numFmtId="49" fontId="50" fillId="3" borderId="52" xfId="0" applyNumberFormat="1" applyFont="1" applyFill="1" applyBorder="1" applyAlignment="1">
      <alignment horizontal="center" vertical="center" wrapText="1"/>
    </xf>
    <xf numFmtId="0" fontId="57" fillId="2" borderId="4" xfId="7" applyFont="1" applyFill="1" applyBorder="1" applyAlignment="1">
      <alignment vertical="top"/>
    </xf>
    <xf numFmtId="0" fontId="10" fillId="2" borderId="0" xfId="8" applyFont="1" applyFill="1" applyBorder="1" applyAlignment="1">
      <alignment vertical="top"/>
    </xf>
    <xf numFmtId="164" fontId="60" fillId="2" borderId="0" xfId="9" applyNumberFormat="1" applyFont="1" applyFill="1" applyBorder="1" applyAlignment="1">
      <alignment horizontal="center"/>
    </xf>
    <xf numFmtId="0" fontId="57" fillId="2" borderId="5" xfId="7" applyFont="1" applyFill="1" applyBorder="1" applyAlignment="1">
      <alignment vertical="top"/>
    </xf>
    <xf numFmtId="0" fontId="59" fillId="2" borderId="4" xfId="7" applyFont="1" applyFill="1" applyBorder="1" applyAlignment="1">
      <alignment horizontal="left" vertical="top"/>
    </xf>
    <xf numFmtId="164" fontId="10" fillId="2" borderId="0" xfId="1" applyNumberFormat="1" applyFont="1" applyFill="1" applyBorder="1" applyAlignment="1" applyProtection="1">
      <alignment horizontal="right" vertical="top"/>
    </xf>
    <xf numFmtId="0" fontId="10" fillId="2" borderId="4" xfId="7" applyFont="1" applyFill="1" applyBorder="1" applyAlignment="1">
      <alignment horizontal="left" vertical="top"/>
    </xf>
    <xf numFmtId="0" fontId="10" fillId="2" borderId="0" xfId="7" applyFont="1" applyFill="1" applyBorder="1" applyAlignment="1">
      <alignment vertical="top" wrapText="1"/>
    </xf>
    <xf numFmtId="0" fontId="10" fillId="2" borderId="0" xfId="7" applyFont="1" applyFill="1" applyBorder="1" applyAlignment="1">
      <alignment vertical="top"/>
    </xf>
    <xf numFmtId="164" fontId="59" fillId="2" borderId="0" xfId="1" applyNumberFormat="1" applyFont="1" applyFill="1" applyBorder="1" applyAlignment="1" applyProtection="1">
      <alignment horizontal="right" vertical="top"/>
    </xf>
    <xf numFmtId="0" fontId="58" fillId="2" borderId="4" xfId="7" applyFont="1" applyFill="1" applyBorder="1" applyAlignment="1">
      <alignment horizontal="left" vertical="top"/>
    </xf>
    <xf numFmtId="164" fontId="59" fillId="2" borderId="0" xfId="1" applyNumberFormat="1" applyFont="1" applyFill="1" applyBorder="1" applyAlignment="1" applyProtection="1">
      <alignment horizontal="right" vertical="top" wrapText="1"/>
      <protection locked="0"/>
    </xf>
    <xf numFmtId="0" fontId="61" fillId="2" borderId="4" xfId="7" applyFont="1" applyFill="1" applyBorder="1" applyAlignment="1">
      <alignment horizontal="left" vertical="top"/>
    </xf>
    <xf numFmtId="0" fontId="10" fillId="2" borderId="0" xfId="7" applyFont="1" applyFill="1" applyBorder="1" applyAlignment="1">
      <alignment horizontal="left" vertical="top" wrapText="1"/>
    </xf>
    <xf numFmtId="164" fontId="60" fillId="2" borderId="0" xfId="1" applyNumberFormat="1" applyFont="1" applyFill="1" applyBorder="1" applyAlignment="1" applyProtection="1">
      <alignment horizontal="center"/>
    </xf>
    <xf numFmtId="0" fontId="61" fillId="2" borderId="4" xfId="7" applyFont="1" applyFill="1" applyBorder="1" applyAlignment="1">
      <alignment vertical="top"/>
    </xf>
    <xf numFmtId="43" fontId="59" fillId="2" borderId="5" xfId="9" applyFont="1" applyFill="1" applyBorder="1"/>
    <xf numFmtId="43" fontId="59" fillId="2" borderId="5" xfId="9" applyFont="1" applyFill="1" applyBorder="1" applyAlignment="1">
      <alignment vertical="top"/>
    </xf>
    <xf numFmtId="0" fontId="59" fillId="2" borderId="0" xfId="7" applyFont="1" applyFill="1" applyBorder="1" applyAlignment="1">
      <alignment horizontal="left" vertical="top" wrapText="1"/>
    </xf>
    <xf numFmtId="164" fontId="59" fillId="2" borderId="6" xfId="1" applyNumberFormat="1" applyFont="1" applyFill="1" applyBorder="1" applyAlignment="1" applyProtection="1">
      <alignment horizontal="right" vertical="top" wrapText="1"/>
      <protection locked="0"/>
    </xf>
    <xf numFmtId="0" fontId="57" fillId="2" borderId="0" xfId="7" applyFont="1" applyFill="1"/>
    <xf numFmtId="164" fontId="57" fillId="2" borderId="0" xfId="9" applyNumberFormat="1" applyFont="1" applyFill="1"/>
    <xf numFmtId="0" fontId="59" fillId="2" borderId="16" xfId="7" applyFont="1" applyFill="1" applyBorder="1" applyAlignment="1">
      <alignment horizontal="center" vertical="center"/>
    </xf>
    <xf numFmtId="164" fontId="10" fillId="2" borderId="18" xfId="9" applyNumberFormat="1" applyFont="1" applyFill="1" applyBorder="1" applyAlignment="1">
      <alignment horizontal="center" vertical="center"/>
    </xf>
    <xf numFmtId="0" fontId="10" fillId="2" borderId="19" xfId="8" applyFont="1" applyFill="1" applyBorder="1" applyAlignment="1">
      <alignment horizontal="center" vertical="center"/>
    </xf>
    <xf numFmtId="0" fontId="57" fillId="2" borderId="5" xfId="7" applyFont="1" applyFill="1" applyBorder="1"/>
    <xf numFmtId="1" fontId="61" fillId="2" borderId="4" xfId="7" applyNumberFormat="1" applyFont="1" applyFill="1" applyBorder="1"/>
    <xf numFmtId="0" fontId="57" fillId="2" borderId="12" xfId="7" applyFont="1" applyFill="1" applyBorder="1"/>
    <xf numFmtId="0" fontId="57" fillId="2" borderId="13" xfId="7" applyFont="1" applyFill="1" applyBorder="1"/>
    <xf numFmtId="164" fontId="57" fillId="2" borderId="13" xfId="1" applyNumberFormat="1" applyFont="1" applyFill="1" applyBorder="1"/>
    <xf numFmtId="0" fontId="57" fillId="2" borderId="14" xfId="7" applyFont="1" applyFill="1" applyBorder="1"/>
    <xf numFmtId="49" fontId="42" fillId="0" borderId="22" xfId="0" applyNumberFormat="1" applyFont="1" applyFill="1" applyBorder="1" applyAlignment="1">
      <alignment horizontal="left" vertical="center"/>
    </xf>
    <xf numFmtId="49" fontId="38" fillId="0" borderId="22" xfId="0" applyNumberFormat="1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/>
    </xf>
    <xf numFmtId="164" fontId="5" fillId="2" borderId="0" xfId="1" applyNumberFormat="1" applyFont="1" applyFill="1" applyBorder="1"/>
    <xf numFmtId="0" fontId="28" fillId="2" borderId="0" xfId="63" applyFill="1"/>
    <xf numFmtId="0" fontId="30" fillId="2" borderId="0" xfId="0" applyFont="1" applyFill="1" applyBorder="1"/>
    <xf numFmtId="0" fontId="31" fillId="2" borderId="0" xfId="0" applyFont="1" applyFill="1" applyBorder="1"/>
    <xf numFmtId="164" fontId="5" fillId="2" borderId="0" xfId="0" applyNumberFormat="1" applyFont="1" applyFill="1" applyBorder="1"/>
    <xf numFmtId="0" fontId="4" fillId="2" borderId="0" xfId="0" applyFont="1" applyFill="1" applyBorder="1"/>
    <xf numFmtId="0" fontId="29" fillId="2" borderId="0" xfId="0" applyFont="1" applyFill="1" applyBorder="1"/>
    <xf numFmtId="1" fontId="0" fillId="2" borderId="0" xfId="0" applyNumberFormat="1" applyFill="1" applyBorder="1"/>
    <xf numFmtId="1" fontId="0" fillId="2" borderId="0" xfId="0" applyNumberFormat="1" applyFill="1" applyBorder="1" applyAlignment="1">
      <alignment vertical="center"/>
    </xf>
    <xf numFmtId="1" fontId="0" fillId="2" borderId="0" xfId="0" applyNumberFormat="1" applyFill="1" applyBorder="1" applyAlignment="1">
      <alignment vertical="center" wrapText="1"/>
    </xf>
    <xf numFmtId="0" fontId="3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3" borderId="22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4" fontId="0" fillId="2" borderId="13" xfId="0" applyNumberFormat="1" applyFill="1" applyBorder="1"/>
    <xf numFmtId="0" fontId="0" fillId="2" borderId="14" xfId="0" applyFill="1" applyBorder="1"/>
    <xf numFmtId="0" fontId="28" fillId="2" borderId="0" xfId="63" applyFont="1" applyFill="1"/>
    <xf numFmtId="0" fontId="2" fillId="3" borderId="31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1" fontId="1" fillId="2" borderId="0" xfId="78" applyNumberFormat="1" applyFill="1" applyBorder="1"/>
    <xf numFmtId="4" fontId="0" fillId="2" borderId="14" xfId="0" applyNumberFormat="1" applyFill="1" applyBorder="1"/>
    <xf numFmtId="0" fontId="2" fillId="3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5" fillId="2" borderId="0" xfId="0" applyFont="1" applyFill="1" applyBorder="1"/>
    <xf numFmtId="167" fontId="0" fillId="2" borderId="0" xfId="1" applyNumberFormat="1" applyFont="1" applyFill="1" applyBorder="1"/>
    <xf numFmtId="0" fontId="26" fillId="3" borderId="22" xfId="63" applyFont="1" applyFill="1" applyBorder="1" applyAlignment="1">
      <alignment horizontal="center" vertical="center" wrapText="1"/>
    </xf>
    <xf numFmtId="49" fontId="26" fillId="3" borderId="22" xfId="63" applyNumberFormat="1" applyFont="1" applyFill="1" applyBorder="1" applyAlignment="1">
      <alignment horizontal="center" vertical="center" wrapText="1"/>
    </xf>
    <xf numFmtId="49" fontId="26" fillId="3" borderId="31" xfId="63" applyNumberFormat="1" applyFont="1" applyFill="1" applyBorder="1" applyAlignment="1">
      <alignment horizontal="center" vertical="center" wrapText="1"/>
    </xf>
    <xf numFmtId="0" fontId="26" fillId="3" borderId="14" xfId="63" applyFont="1" applyFill="1" applyBorder="1" applyAlignment="1">
      <alignment horizontal="center" vertical="center"/>
    </xf>
    <xf numFmtId="0" fontId="26" fillId="3" borderId="14" xfId="63" applyFont="1" applyFill="1" applyBorder="1" applyAlignment="1">
      <alignment horizontal="center" vertical="center" wrapText="1"/>
    </xf>
    <xf numFmtId="49" fontId="26" fillId="3" borderId="22" xfId="134" applyNumberFormat="1" applyFont="1" applyFill="1" applyBorder="1" applyAlignment="1">
      <alignment horizontal="center" vertical="center"/>
    </xf>
    <xf numFmtId="4" fontId="26" fillId="3" borderId="22" xfId="133" applyNumberFormat="1" applyFont="1" applyFill="1" applyBorder="1" applyAlignment="1">
      <alignment horizontal="center" vertical="center"/>
    </xf>
    <xf numFmtId="4" fontId="26" fillId="3" borderId="22" xfId="133" applyNumberFormat="1" applyFont="1" applyFill="1" applyBorder="1" applyAlignment="1">
      <alignment horizontal="center" vertical="center" wrapText="1"/>
    </xf>
    <xf numFmtId="3" fontId="2" fillId="3" borderId="22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 wrapText="1"/>
    </xf>
    <xf numFmtId="3" fontId="2" fillId="3" borderId="22" xfId="0" applyNumberFormat="1" applyFont="1" applyFill="1" applyBorder="1" applyAlignment="1">
      <alignment horizontal="center"/>
    </xf>
    <xf numFmtId="3" fontId="2" fillId="3" borderId="31" xfId="0" applyNumberFormat="1" applyFont="1" applyFill="1" applyBorder="1" applyAlignment="1">
      <alignment horizontal="center"/>
    </xf>
    <xf numFmtId="0" fontId="12" fillId="2" borderId="0" xfId="4" applyFill="1" applyAlignment="1" applyProtection="1"/>
    <xf numFmtId="0" fontId="12" fillId="2" borderId="0" xfId="4" applyFill="1" applyAlignment="1" applyProtection="1">
      <alignment horizontal="left" indent="2"/>
    </xf>
    <xf numFmtId="0" fontId="12" fillId="0" borderId="0" xfId="4" applyAlignment="1" applyProtection="1"/>
    <xf numFmtId="0" fontId="21" fillId="2" borderId="0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/>
    </xf>
    <xf numFmtId="0" fontId="59" fillId="2" borderId="0" xfId="7" applyFont="1" applyFill="1" applyBorder="1" applyAlignment="1">
      <alignment horizontal="left" vertical="top" wrapText="1"/>
    </xf>
    <xf numFmtId="0" fontId="10" fillId="2" borderId="0" xfId="7" applyFont="1" applyFill="1" applyBorder="1" applyAlignment="1">
      <alignment horizontal="left" vertical="top" wrapText="1"/>
    </xf>
    <xf numFmtId="0" fontId="62" fillId="2" borderId="0" xfId="7" applyFont="1" applyFill="1" applyBorder="1" applyAlignment="1">
      <alignment horizontal="left" vertical="top" wrapText="1"/>
    </xf>
    <xf numFmtId="0" fontId="58" fillId="3" borderId="0" xfId="7" applyFont="1" applyFill="1" applyBorder="1" applyAlignment="1" applyProtection="1">
      <alignment horizontal="center" wrapText="1"/>
      <protection locked="0"/>
    </xf>
    <xf numFmtId="0" fontId="10" fillId="2" borderId="17" xfId="8" applyFont="1" applyFill="1" applyBorder="1" applyAlignment="1">
      <alignment horizontal="center" vertical="center"/>
    </xf>
    <xf numFmtId="0" fontId="35" fillId="2" borderId="30" xfId="0" applyFont="1" applyFill="1" applyBorder="1" applyAlignment="1">
      <alignment horizontal="left" vertical="center" wrapText="1" indent="3"/>
    </xf>
    <xf numFmtId="0" fontId="35" fillId="2" borderId="25" xfId="0" applyFont="1" applyFill="1" applyBorder="1" applyAlignment="1">
      <alignment horizontal="left" vertical="center" wrapText="1" indent="3"/>
    </xf>
    <xf numFmtId="0" fontId="0" fillId="2" borderId="4" xfId="0" applyFont="1" applyFill="1" applyBorder="1"/>
    <xf numFmtId="0" fontId="0" fillId="2" borderId="0" xfId="0" applyFont="1" applyFill="1" applyBorder="1"/>
    <xf numFmtId="0" fontId="33" fillId="2" borderId="33" xfId="0" applyFont="1" applyFill="1" applyBorder="1" applyAlignment="1">
      <alignment vertical="center"/>
    </xf>
    <xf numFmtId="0" fontId="33" fillId="2" borderId="26" xfId="0" applyFont="1" applyFill="1" applyBorder="1" applyAlignment="1">
      <alignment vertical="center"/>
    </xf>
    <xf numFmtId="0" fontId="34" fillId="2" borderId="32" xfId="0" applyFont="1" applyFill="1" applyBorder="1" applyAlignment="1">
      <alignment vertical="center"/>
    </xf>
    <xf numFmtId="0" fontId="34" fillId="2" borderId="22" xfId="0" applyFont="1" applyFill="1" applyBorder="1" applyAlignment="1">
      <alignment vertical="center"/>
    </xf>
    <xf numFmtId="0" fontId="35" fillId="2" borderId="32" xfId="0" applyFont="1" applyFill="1" applyBorder="1" applyAlignment="1">
      <alignment horizontal="left" vertical="center" indent="3"/>
    </xf>
    <xf numFmtId="0" fontId="35" fillId="2" borderId="22" xfId="0" applyFont="1" applyFill="1" applyBorder="1" applyAlignment="1">
      <alignment horizontal="left" vertical="center" indent="3"/>
    </xf>
    <xf numFmtId="0" fontId="33" fillId="2" borderId="1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3" fillId="2" borderId="30" xfId="0" applyFont="1" applyFill="1" applyBorder="1" applyAlignment="1">
      <alignment vertical="center"/>
    </xf>
    <xf numFmtId="0" fontId="33" fillId="2" borderId="25" xfId="0" applyFont="1" applyFill="1" applyBorder="1" applyAlignment="1">
      <alignment vertical="center"/>
    </xf>
    <xf numFmtId="0" fontId="35" fillId="2" borderId="32" xfId="0" applyFont="1" applyFill="1" applyBorder="1" applyAlignment="1">
      <alignment horizontal="left" vertical="center" wrapText="1" indent="3"/>
    </xf>
    <xf numFmtId="0" fontId="35" fillId="2" borderId="22" xfId="0" applyFont="1" applyFill="1" applyBorder="1" applyAlignment="1">
      <alignment horizontal="left" vertical="center" wrapText="1" indent="3"/>
    </xf>
    <xf numFmtId="0" fontId="34" fillId="2" borderId="32" xfId="0" applyFont="1" applyFill="1" applyBorder="1" applyAlignment="1">
      <alignment vertical="center" wrapText="1"/>
    </xf>
    <xf numFmtId="0" fontId="34" fillId="2" borderId="22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wrapText="1"/>
    </xf>
    <xf numFmtId="0" fontId="33" fillId="2" borderId="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164" fontId="46" fillId="3" borderId="0" xfId="1" applyNumberFormat="1" applyFont="1" applyFill="1" applyBorder="1" applyAlignment="1">
      <alignment horizontal="center" vertical="center" wrapText="1"/>
    </xf>
    <xf numFmtId="164" fontId="46" fillId="3" borderId="5" xfId="1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40" fillId="3" borderId="35" xfId="0" applyFont="1" applyFill="1" applyBorder="1" applyAlignment="1">
      <alignment horizontal="center" vertical="center"/>
    </xf>
    <xf numFmtId="0" fontId="40" fillId="3" borderId="18" xfId="0" applyFont="1" applyFill="1" applyBorder="1" applyAlignment="1">
      <alignment horizontal="center" vertical="center"/>
    </xf>
    <xf numFmtId="0" fontId="40" fillId="3" borderId="37" xfId="0" applyFont="1" applyFill="1" applyBorder="1" applyAlignment="1">
      <alignment horizontal="center" vertical="center"/>
    </xf>
    <xf numFmtId="0" fontId="40" fillId="3" borderId="38" xfId="0" applyFont="1" applyFill="1" applyBorder="1" applyAlignment="1">
      <alignment horizontal="center" vertical="center"/>
    </xf>
    <xf numFmtId="164" fontId="41" fillId="3" borderId="18" xfId="1" applyNumberFormat="1" applyFont="1" applyFill="1" applyBorder="1" applyAlignment="1">
      <alignment horizontal="center" vertical="center" wrapText="1"/>
    </xf>
    <xf numFmtId="164" fontId="41" fillId="3" borderId="38" xfId="1" applyNumberFormat="1" applyFont="1" applyFill="1" applyBorder="1" applyAlignment="1">
      <alignment horizontal="center" vertical="center" wrapText="1"/>
    </xf>
    <xf numFmtId="164" fontId="41" fillId="3" borderId="36" xfId="1" applyNumberFormat="1" applyFont="1" applyFill="1" applyBorder="1" applyAlignment="1">
      <alignment horizontal="center" vertical="center" wrapText="1"/>
    </xf>
    <xf numFmtId="164" fontId="41" fillId="3" borderId="39" xfId="1" applyNumberFormat="1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164" fontId="28" fillId="2" borderId="39" xfId="132" applyNumberFormat="1" applyFont="1" applyFill="1" applyBorder="1" applyAlignment="1">
      <alignment horizontal="center" vertical="center" wrapText="1"/>
    </xf>
    <xf numFmtId="10" fontId="28" fillId="2" borderId="42" xfId="132" applyNumberFormat="1" applyFont="1" applyFill="1" applyBorder="1" applyAlignment="1">
      <alignment horizontal="center" vertical="center" wrapText="1"/>
    </xf>
    <xf numFmtId="0" fontId="26" fillId="3" borderId="48" xfId="63" applyFont="1" applyFill="1" applyBorder="1" applyAlignment="1">
      <alignment horizontal="center" vertical="center" wrapText="1"/>
    </xf>
    <xf numFmtId="0" fontId="26" fillId="3" borderId="4" xfId="63" applyFont="1" applyFill="1" applyBorder="1" applyAlignment="1">
      <alignment horizontal="center" vertical="center" wrapText="1"/>
    </xf>
    <xf numFmtId="0" fontId="26" fillId="3" borderId="28" xfId="63" applyFont="1" applyFill="1" applyBorder="1" applyAlignment="1">
      <alignment horizontal="center" vertical="center"/>
    </xf>
    <xf numFmtId="0" fontId="26" fillId="3" borderId="45" xfId="63" applyFont="1" applyFill="1" applyBorder="1" applyAlignment="1">
      <alignment horizontal="center" vertical="center"/>
    </xf>
    <xf numFmtId="0" fontId="26" fillId="3" borderId="29" xfId="63" applyFont="1" applyFill="1" applyBorder="1" applyAlignment="1">
      <alignment horizontal="center" vertical="center"/>
    </xf>
    <xf numFmtId="0" fontId="26" fillId="3" borderId="46" xfId="63" applyFont="1" applyFill="1" applyBorder="1" applyAlignment="1">
      <alignment horizontal="center" vertical="center" wrapText="1"/>
    </xf>
    <xf numFmtId="0" fontId="26" fillId="3" borderId="47" xfId="63" applyFont="1" applyFill="1" applyBorder="1" applyAlignment="1">
      <alignment horizontal="center" vertical="center" wrapText="1"/>
    </xf>
    <xf numFmtId="164" fontId="28" fillId="2" borderId="39" xfId="19" applyNumberFormat="1" applyFont="1" applyFill="1" applyBorder="1" applyAlignment="1">
      <alignment horizontal="center" vertical="center" wrapText="1"/>
    </xf>
    <xf numFmtId="164" fontId="28" fillId="2" borderId="42" xfId="19" applyNumberFormat="1" applyFont="1" applyFill="1" applyBorder="1" applyAlignment="1">
      <alignment horizontal="center" vertical="center" wrapText="1"/>
    </xf>
    <xf numFmtId="0" fontId="27" fillId="2" borderId="1" xfId="63" applyFont="1" applyFill="1" applyBorder="1" applyAlignment="1">
      <alignment horizontal="center"/>
    </xf>
    <xf numFmtId="0" fontId="27" fillId="2" borderId="2" xfId="63" applyFont="1" applyFill="1" applyBorder="1" applyAlignment="1">
      <alignment horizontal="center"/>
    </xf>
    <xf numFmtId="0" fontId="27" fillId="2" borderId="3" xfId="63" applyFont="1" applyFill="1" applyBorder="1" applyAlignment="1">
      <alignment horizontal="center"/>
    </xf>
    <xf numFmtId="0" fontId="27" fillId="2" borderId="4" xfId="63" applyFont="1" applyFill="1" applyBorder="1" applyAlignment="1">
      <alignment horizontal="center"/>
    </xf>
    <xf numFmtId="0" fontId="27" fillId="2" borderId="0" xfId="63" applyFont="1" applyFill="1" applyBorder="1" applyAlignment="1">
      <alignment horizontal="center"/>
    </xf>
    <xf numFmtId="0" fontId="27" fillId="2" borderId="5" xfId="63" applyFont="1" applyFill="1" applyBorder="1" applyAlignment="1">
      <alignment horizontal="center"/>
    </xf>
    <xf numFmtId="0" fontId="27" fillId="2" borderId="12" xfId="63" applyFont="1" applyFill="1" applyBorder="1" applyAlignment="1">
      <alignment horizontal="center"/>
    </xf>
    <xf numFmtId="0" fontId="27" fillId="2" borderId="13" xfId="63" applyFont="1" applyFill="1" applyBorder="1" applyAlignment="1">
      <alignment horizontal="center"/>
    </xf>
    <xf numFmtId="0" fontId="27" fillId="2" borderId="14" xfId="63" applyFont="1" applyFill="1" applyBorder="1" applyAlignment="1">
      <alignment horizontal="center"/>
    </xf>
    <xf numFmtId="0" fontId="26" fillId="3" borderId="1" xfId="63" applyFont="1" applyFill="1" applyBorder="1" applyAlignment="1">
      <alignment horizontal="center" vertical="center" wrapText="1"/>
    </xf>
    <xf numFmtId="0" fontId="26" fillId="3" borderId="15" xfId="63" applyFont="1" applyFill="1" applyBorder="1" applyAlignment="1">
      <alignment horizontal="center" vertical="center" wrapText="1"/>
    </xf>
    <xf numFmtId="0" fontId="26" fillId="3" borderId="50" xfId="63" applyFont="1" applyFill="1" applyBorder="1" applyAlignment="1">
      <alignment horizontal="center" vertical="center" wrapText="1"/>
    </xf>
    <xf numFmtId="0" fontId="26" fillId="3" borderId="17" xfId="63" applyFont="1" applyFill="1" applyBorder="1" applyAlignment="1">
      <alignment horizontal="center" vertical="center" wrapText="1"/>
    </xf>
    <xf numFmtId="0" fontId="26" fillId="3" borderId="3" xfId="63" applyFont="1" applyFill="1" applyBorder="1" applyAlignment="1">
      <alignment horizontal="center" vertical="center" wrapText="1"/>
    </xf>
    <xf numFmtId="0" fontId="26" fillId="3" borderId="7" xfId="63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wrapText="1"/>
    </xf>
    <xf numFmtId="0" fontId="51" fillId="2" borderId="2" xfId="0" applyFont="1" applyFill="1" applyBorder="1" applyAlignment="1">
      <alignment horizontal="center" wrapText="1"/>
    </xf>
    <xf numFmtId="0" fontId="51" fillId="2" borderId="3" xfId="0" applyFont="1" applyFill="1" applyBorder="1" applyAlignment="1">
      <alignment horizontal="center" wrapText="1"/>
    </xf>
    <xf numFmtId="0" fontId="30" fillId="2" borderId="4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wrapText="1"/>
    </xf>
    <xf numFmtId="0" fontId="30" fillId="2" borderId="6" xfId="0" applyFont="1" applyFill="1" applyBorder="1" applyAlignment="1">
      <alignment horizontal="center" wrapText="1"/>
    </xf>
    <xf numFmtId="0" fontId="30" fillId="2" borderId="7" xfId="0" applyFont="1" applyFill="1" applyBorder="1" applyAlignment="1">
      <alignment horizontal="center" wrapText="1"/>
    </xf>
    <xf numFmtId="0" fontId="52" fillId="2" borderId="1" xfId="133" applyFont="1" applyFill="1" applyBorder="1" applyAlignment="1">
      <alignment horizontal="center" vertical="center"/>
    </xf>
    <xf numFmtId="0" fontId="52" fillId="2" borderId="2" xfId="133" applyFont="1" applyFill="1" applyBorder="1" applyAlignment="1">
      <alignment horizontal="center" vertical="center"/>
    </xf>
    <xf numFmtId="0" fontId="52" fillId="2" borderId="3" xfId="133" applyFont="1" applyFill="1" applyBorder="1" applyAlignment="1">
      <alignment horizontal="center" vertical="center"/>
    </xf>
    <xf numFmtId="0" fontId="52" fillId="2" borderId="4" xfId="133" applyFont="1" applyFill="1" applyBorder="1" applyAlignment="1">
      <alignment horizontal="center" vertical="center"/>
    </xf>
    <xf numFmtId="0" fontId="52" fillId="2" borderId="0" xfId="133" applyFont="1" applyFill="1" applyBorder="1" applyAlignment="1">
      <alignment horizontal="center" vertical="center"/>
    </xf>
    <xf numFmtId="0" fontId="52" fillId="2" borderId="5" xfId="133" applyFont="1" applyFill="1" applyBorder="1" applyAlignment="1">
      <alignment horizontal="center" vertical="center"/>
    </xf>
    <xf numFmtId="0" fontId="52" fillId="2" borderId="4" xfId="133" applyFont="1" applyFill="1" applyBorder="1" applyAlignment="1">
      <alignment horizontal="center" vertical="center" wrapText="1"/>
    </xf>
    <xf numFmtId="0" fontId="52" fillId="2" borderId="0" xfId="133" applyFont="1" applyFill="1" applyBorder="1" applyAlignment="1">
      <alignment horizontal="center" vertical="center" wrapText="1"/>
    </xf>
    <xf numFmtId="0" fontId="52" fillId="2" borderId="5" xfId="133" applyFont="1" applyFill="1" applyBorder="1" applyAlignment="1">
      <alignment horizontal="center" vertical="center" wrapText="1"/>
    </xf>
    <xf numFmtId="0" fontId="26" fillId="3" borderId="37" xfId="133" applyFont="1" applyFill="1" applyBorder="1" applyAlignment="1">
      <alignment horizontal="center" vertical="center" wrapText="1"/>
    </xf>
    <xf numFmtId="0" fontId="26" fillId="3" borderId="53" xfId="133" applyFont="1" applyFill="1" applyBorder="1" applyAlignment="1">
      <alignment horizontal="center" vertical="center" wrapText="1"/>
    </xf>
    <xf numFmtId="0" fontId="26" fillId="3" borderId="40" xfId="133" applyFont="1" applyFill="1" applyBorder="1" applyAlignment="1">
      <alignment horizontal="center" vertical="center" wrapText="1"/>
    </xf>
    <xf numFmtId="4" fontId="26" fillId="3" borderId="22" xfId="133" applyNumberFormat="1" applyFont="1" applyFill="1" applyBorder="1" applyAlignment="1">
      <alignment horizontal="center" vertical="center" wrapText="1"/>
    </xf>
    <xf numFmtId="4" fontId="26" fillId="3" borderId="31" xfId="133" applyNumberFormat="1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3" fontId="2" fillId="3" borderId="22" xfId="0" applyNumberFormat="1" applyFont="1" applyFill="1" applyBorder="1" applyAlignment="1">
      <alignment horizontal="center" vertical="center" wrapText="1"/>
    </xf>
    <xf numFmtId="3" fontId="2" fillId="3" borderId="31" xfId="0" applyNumberFormat="1" applyFont="1" applyFill="1" applyBorder="1" applyAlignment="1">
      <alignment horizontal="center" vertical="center" wrapText="1"/>
    </xf>
  </cellXfs>
  <cellStyles count="144">
    <cellStyle name="Euro" xfId="12"/>
    <cellStyle name="Euro 2" xfId="13"/>
    <cellStyle name="Euro 3" xfId="14"/>
    <cellStyle name="Euro 4" xfId="113"/>
    <cellStyle name="Euro 5" xfId="117"/>
    <cellStyle name="Euro 6" xfId="129"/>
    <cellStyle name="Euro 7" xfId="118"/>
    <cellStyle name="Hipervínculo" xfId="4" builtinId="8"/>
    <cellStyle name="Millares" xfId="1" builtinId="3"/>
    <cellStyle name="Millares 10" xfId="9"/>
    <cellStyle name="Millares 10 2" xfId="17"/>
    <cellStyle name="Millares 10 3" xfId="18"/>
    <cellStyle name="Millares 10 4" xfId="16"/>
    <cellStyle name="Millares 11" xfId="19"/>
    <cellStyle name="Millares 11 2" xfId="11"/>
    <cellStyle name="Millares 11 3" xfId="20"/>
    <cellStyle name="Millares 13 2" xfId="21"/>
    <cellStyle name="Millares 14" xfId="22"/>
    <cellStyle name="Millares 14 2" xfId="23"/>
    <cellStyle name="Millares 14 3" xfId="24"/>
    <cellStyle name="Millares 15" xfId="25"/>
    <cellStyle name="Millares 15 2" xfId="26"/>
    <cellStyle name="Millares 15 3" xfId="27"/>
    <cellStyle name="Millares 17 2" xfId="28"/>
    <cellStyle name="Millares 2" xfId="15"/>
    <cellStyle name="Millares 2 2" xfId="29"/>
    <cellStyle name="Millares 2 3" xfId="130"/>
    <cellStyle name="Millares 2 4" xfId="134"/>
    <cellStyle name="Millares 3" xfId="114"/>
    <cellStyle name="Millares 3 2" xfId="135"/>
    <cellStyle name="Millares 35 2" xfId="30"/>
    <cellStyle name="Millares 38 2" xfId="31"/>
    <cellStyle name="Millares 4" xfId="131"/>
    <cellStyle name="Millares 41" xfId="32"/>
    <cellStyle name="Millares 45 2" xfId="33"/>
    <cellStyle name="Millares 46 2" xfId="34"/>
    <cellStyle name="Millares 47 2" xfId="35"/>
    <cellStyle name="Millares 48" xfId="36"/>
    <cellStyle name="Millares 5" xfId="142"/>
    <cellStyle name="Millares 53" xfId="37"/>
    <cellStyle name="Millares 59" xfId="38"/>
    <cellStyle name="Millares 6" xfId="143"/>
    <cellStyle name="Millares 61" xfId="39"/>
    <cellStyle name="Millares 62" xfId="40"/>
    <cellStyle name="Millares 65" xfId="41"/>
    <cellStyle name="Millares 66" xfId="119"/>
    <cellStyle name="Millares 68" xfId="120"/>
    <cellStyle name="Millares 70" xfId="121"/>
    <cellStyle name="Millares 71" xfId="122"/>
    <cellStyle name="Millares 9" xfId="42"/>
    <cellStyle name="Millares 9 2" xfId="43"/>
    <cellStyle name="Millares 9 3" xfId="44"/>
    <cellStyle name="Normal" xfId="0" builtinId="0"/>
    <cellStyle name="Normal 10" xfId="7"/>
    <cellStyle name="Normal 10 2" xfId="46"/>
    <cellStyle name="Normal 10 3" xfId="47"/>
    <cellStyle name="Normal 10 4" xfId="45"/>
    <cellStyle name="Normal 103" xfId="48"/>
    <cellStyle name="Normal 104" xfId="49"/>
    <cellStyle name="Normal 105" xfId="50"/>
    <cellStyle name="Normal 106" xfId="51"/>
    <cellStyle name="Normal 107" xfId="52"/>
    <cellStyle name="Normal 108" xfId="53"/>
    <cellStyle name="Normal 109" xfId="123"/>
    <cellStyle name="Normal 11" xfId="54"/>
    <cellStyle name="Normal 11 2" xfId="55"/>
    <cellStyle name="Normal 11 3" xfId="56"/>
    <cellStyle name="Normal 110" xfId="124"/>
    <cellStyle name="Normal 112" xfId="125"/>
    <cellStyle name="Normal 114" xfId="126"/>
    <cellStyle name="Normal 118" xfId="127"/>
    <cellStyle name="Normal 119" xfId="128"/>
    <cellStyle name="Normal 12" xfId="140"/>
    <cellStyle name="Normal 13" xfId="6"/>
    <cellStyle name="Normal 13 2" xfId="58"/>
    <cellStyle name="Normal 13 3" xfId="59"/>
    <cellStyle name="Normal 13 4" xfId="57"/>
    <cellStyle name="Normal 14" xfId="141"/>
    <cellStyle name="Normal 15" xfId="60"/>
    <cellStyle name="Normal 15 2" xfId="61"/>
    <cellStyle name="Normal 15 3" xfId="62"/>
    <cellStyle name="Normal 2" xfId="133"/>
    <cellStyle name="Normal 2 2" xfId="63"/>
    <cellStyle name="Normal 2 3" xfId="8"/>
    <cellStyle name="Normal 21" xfId="3"/>
    <cellStyle name="Normal 22 2" xfId="64"/>
    <cellStyle name="Normal 25" xfId="65"/>
    <cellStyle name="Normal 25 2" xfId="66"/>
    <cellStyle name="Normal 25 3" xfId="67"/>
    <cellStyle name="Normal 26 2" xfId="68"/>
    <cellStyle name="Normal 28" xfId="69"/>
    <cellStyle name="Normal 28 2" xfId="70"/>
    <cellStyle name="Normal 3" xfId="71"/>
    <cellStyle name="Normal 3 2" xfId="72"/>
    <cellStyle name="Normal 3 3" xfId="73"/>
    <cellStyle name="Normal 30" xfId="74"/>
    <cellStyle name="Normal 30 2" xfId="75"/>
    <cellStyle name="Normal 32" xfId="76"/>
    <cellStyle name="Normal 32 2" xfId="77"/>
    <cellStyle name="Normal 4" xfId="5"/>
    <cellStyle name="Normal 4 2" xfId="78"/>
    <cellStyle name="Normal 4 3" xfId="79"/>
    <cellStyle name="Normal 4 4" xfId="10"/>
    <cellStyle name="Normal 49" xfId="80"/>
    <cellStyle name="Normal 49 2" xfId="81"/>
    <cellStyle name="Normal 5" xfId="82"/>
    <cellStyle name="Normal 5 2" xfId="83"/>
    <cellStyle name="Normal 5 3" xfId="84"/>
    <cellStyle name="Normal 5 4" xfId="85"/>
    <cellStyle name="Normal 54 2" xfId="86"/>
    <cellStyle name="Normal 55" xfId="87"/>
    <cellStyle name="Normal 55 2" xfId="88"/>
    <cellStyle name="Normal 56 2" xfId="89"/>
    <cellStyle name="Normal 58 2" xfId="90"/>
    <cellStyle name="Normal 59" xfId="91"/>
    <cellStyle name="Normal 59 2" xfId="92"/>
    <cellStyle name="Normal 6" xfId="138"/>
    <cellStyle name="Normal 61 2" xfId="93"/>
    <cellStyle name="Normal 62" xfId="94"/>
    <cellStyle name="Normal 69 2" xfId="95"/>
    <cellStyle name="Normal 7" xfId="136"/>
    <cellStyle name="Normal 70" xfId="96"/>
    <cellStyle name="Normal 70 2" xfId="97"/>
    <cellStyle name="Normal 71" xfId="98"/>
    <cellStyle name="Normal 71 2" xfId="99"/>
    <cellStyle name="Normal 72 2" xfId="100"/>
    <cellStyle name="Normal 73 2" xfId="101"/>
    <cellStyle name="Normal 74 2" xfId="102"/>
    <cellStyle name="Normal 79" xfId="103"/>
    <cellStyle name="Normal 8" xfId="137"/>
    <cellStyle name="Normal 83" xfId="104"/>
    <cellStyle name="Normal 87" xfId="105"/>
    <cellStyle name="Normal 88" xfId="106"/>
    <cellStyle name="Normal 89" xfId="107"/>
    <cellStyle name="Normal 9" xfId="139"/>
    <cellStyle name="Normal 93" xfId="108"/>
    <cellStyle name="Normal 96" xfId="109"/>
    <cellStyle name="Normal 98" xfId="110"/>
    <cellStyle name="Normal 99" xfId="111"/>
    <cellStyle name="Porcentaje" xfId="2" builtinId="5"/>
    <cellStyle name="Porcentaje 2" xfId="132"/>
    <cellStyle name="Porcentual 2" xfId="116"/>
    <cellStyle name="Porcentual 2 2" xfId="112"/>
    <cellStyle name="Porcentual 2 3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57150</xdr:colOff>
      <xdr:row>3</xdr:row>
      <xdr:rowOff>85725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10" t="5743" r="510" b="1732"/>
        <a:stretch>
          <a:fillRect/>
        </a:stretch>
      </xdr:blipFill>
      <xdr:spPr bwMode="auto">
        <a:xfrm>
          <a:off x="0" y="190500"/>
          <a:ext cx="1581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57150</xdr:colOff>
      <xdr:row>3</xdr:row>
      <xdr:rowOff>85725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10" t="5743" r="510" b="1732"/>
        <a:stretch>
          <a:fillRect/>
        </a:stretch>
      </xdr:blipFill>
      <xdr:spPr bwMode="auto">
        <a:xfrm>
          <a:off x="0" y="190500"/>
          <a:ext cx="15811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76200</xdr:rowOff>
    </xdr:from>
    <xdr:to>
      <xdr:col>1</xdr:col>
      <xdr:colOff>762000</xdr:colOff>
      <xdr:row>2</xdr:row>
      <xdr:rowOff>28575</xdr:rowOff>
    </xdr:to>
    <xdr:pic>
      <xdr:nvPicPr>
        <xdr:cNvPr id="3" name="1 Imagen" descr="ESCU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238125"/>
          <a:ext cx="581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47624</xdr:rowOff>
    </xdr:from>
    <xdr:to>
      <xdr:col>0</xdr:col>
      <xdr:colOff>1019175</xdr:colOff>
      <xdr:row>3</xdr:row>
      <xdr:rowOff>192358</xdr:rowOff>
    </xdr:to>
    <xdr:pic>
      <xdr:nvPicPr>
        <xdr:cNvPr id="3" name="1 Imagen" descr="ESCU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7624"/>
          <a:ext cx="647700" cy="916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1</xdr:col>
      <xdr:colOff>476250</xdr:colOff>
      <xdr:row>3</xdr:row>
      <xdr:rowOff>114300</xdr:rowOff>
    </xdr:to>
    <xdr:pic>
      <xdr:nvPicPr>
        <xdr:cNvPr id="5" name="1 Imagen" descr="ESCU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1450"/>
          <a:ext cx="7143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66675</xdr:rowOff>
    </xdr:from>
    <xdr:to>
      <xdr:col>1</xdr:col>
      <xdr:colOff>1047750</xdr:colOff>
      <xdr:row>1</xdr:row>
      <xdr:rowOff>723900</xdr:rowOff>
    </xdr:to>
    <xdr:pic>
      <xdr:nvPicPr>
        <xdr:cNvPr id="3" name="1 Imagen" descr="ESCU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266700"/>
          <a:ext cx="876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/2018/2018/3ertrim2018/Estados%20Financiero%20Septiembre%202018%20-%20redondear%20CAMBIO%20CX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Trimestral"/>
      <sheetName val="Edo Sit. Finan.  NV "/>
      <sheetName val="Edo Sit. Finan. NV miles"/>
      <sheetName val="Edo Sit. Finan.Trim Res"/>
      <sheetName val="Estado de Actividades NV miles"/>
      <sheetName val="Estado de Actividades NV"/>
      <sheetName val="Graficas edo de ing"/>
      <sheetName val="Edo Var en la Hac Publ NyM"/>
      <sheetName val="Edo Var en la Hac Publ  mile"/>
      <sheetName val="Analítico de Activo  Acum"/>
      <sheetName val="Analítico de Activo "/>
      <sheetName val="Analitico de Pasivo"/>
      <sheetName val="Analitico de Pasivo Acum"/>
      <sheetName val="DeudaPública_Rep.analítico"/>
      <sheetName val="DeudaPública_Rep.analítico Acum"/>
      <sheetName val="FE miles"/>
      <sheetName val="EDO DE flujo de Efectivo"/>
      <sheetName val="Edo de cambios MSPGG"/>
      <sheetName val="Edo de cambios MSPGG MILES"/>
      <sheetName val="Plan de cuentas acumulado"/>
      <sheetName val="Plan de cuentas SEPTIEMBRE 2018"/>
      <sheetName val="para el nvo edo de cambios"/>
      <sheetName val="3er trim 2017 PC"/>
      <sheetName val="4TO TRIM 2017 PC"/>
      <sheetName val="ENERO 2017 REV SI"/>
      <sheetName val="ENERO 2018"/>
      <sheetName val="FEBRERO 2018"/>
      <sheetName val="MZO 2018"/>
      <sheetName val="ABRIL 2018"/>
      <sheetName val="MAYO 2018"/>
      <sheetName val="JUNIO 2018"/>
      <sheetName val="JULIO 2018"/>
      <sheetName val="AGOSTO 2018"/>
      <sheetName val="SEPTIEMBRE 2018"/>
      <sheetName val="OCTUBRE 2018"/>
      <sheetName val="NOVIEMBRE 2018"/>
      <sheetName val="DICIEMBRE 2018"/>
    </sheetNames>
    <sheetDataSet>
      <sheetData sheetId="0">
        <row r="3">
          <cell r="C3" t="str">
            <v>30 DE SEPTIEMBRE DE 2018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H26" sqref="H26"/>
    </sheetView>
  </sheetViews>
  <sheetFormatPr baseColWidth="10" defaultRowHeight="15" x14ac:dyDescent="0.25"/>
  <cols>
    <col min="1" max="16384" width="11.42578125" style="3"/>
  </cols>
  <sheetData>
    <row r="1" spans="1:5" x14ac:dyDescent="0.25">
      <c r="A1" s="1"/>
      <c r="B1" s="2"/>
      <c r="C1" s="2"/>
      <c r="D1" s="2"/>
      <c r="E1" s="2"/>
    </row>
    <row r="2" spans="1:5" ht="28.5" x14ac:dyDescent="0.45">
      <c r="A2" s="2"/>
      <c r="B2" s="2"/>
      <c r="C2" s="4" t="s">
        <v>0</v>
      </c>
      <c r="D2" s="2"/>
      <c r="E2" s="2"/>
    </row>
    <row r="3" spans="1:5" ht="18" x14ac:dyDescent="0.25">
      <c r="A3" s="2"/>
      <c r="B3" s="2"/>
      <c r="C3" s="5" t="s">
        <v>1</v>
      </c>
      <c r="D3" s="2"/>
      <c r="E3" s="2"/>
    </row>
    <row r="4" spans="1:5" x14ac:dyDescent="0.25">
      <c r="A4" s="2"/>
      <c r="B4" s="2"/>
      <c r="C4" s="6"/>
      <c r="D4" s="2"/>
      <c r="E4" s="2"/>
    </row>
    <row r="5" spans="1:5" x14ac:dyDescent="0.25">
      <c r="A5" s="2"/>
      <c r="B5" s="2"/>
      <c r="C5" s="7"/>
      <c r="D5" s="2"/>
      <c r="E5" s="2"/>
    </row>
    <row r="6" spans="1:5" x14ac:dyDescent="0.25">
      <c r="A6" s="2"/>
      <c r="B6" s="2"/>
      <c r="C6" s="283" t="s">
        <v>2</v>
      </c>
      <c r="D6" s="2"/>
      <c r="E6" s="2"/>
    </row>
    <row r="7" spans="1:5" x14ac:dyDescent="0.25">
      <c r="A7" s="2"/>
      <c r="B7" s="2"/>
      <c r="C7" s="283" t="s">
        <v>3</v>
      </c>
      <c r="D7" s="2"/>
      <c r="E7" s="2"/>
    </row>
    <row r="8" spans="1:5" x14ac:dyDescent="0.25">
      <c r="A8" s="2"/>
      <c r="B8" s="2"/>
      <c r="C8" s="283" t="s">
        <v>4</v>
      </c>
      <c r="D8" s="2"/>
      <c r="E8" s="2"/>
    </row>
    <row r="9" spans="1:5" x14ac:dyDescent="0.25">
      <c r="A9" s="2"/>
      <c r="B9" s="2"/>
      <c r="C9" s="283" t="s">
        <v>5</v>
      </c>
      <c r="D9" s="2"/>
      <c r="E9" s="2"/>
    </row>
    <row r="10" spans="1:5" x14ac:dyDescent="0.25">
      <c r="A10" s="2"/>
      <c r="B10" s="2"/>
      <c r="C10" s="283" t="s">
        <v>6</v>
      </c>
      <c r="D10" s="2"/>
      <c r="E10" s="2"/>
    </row>
    <row r="11" spans="1:5" x14ac:dyDescent="0.25">
      <c r="A11" s="2"/>
      <c r="B11" s="2"/>
      <c r="C11" s="283" t="s">
        <v>7</v>
      </c>
      <c r="D11" s="2"/>
      <c r="E11" s="2"/>
    </row>
    <row r="12" spans="1:5" x14ac:dyDescent="0.25">
      <c r="A12" s="2"/>
      <c r="B12" s="2"/>
      <c r="C12" s="8" t="s">
        <v>8</v>
      </c>
      <c r="D12" s="2"/>
      <c r="E12" s="2"/>
    </row>
    <row r="13" spans="1:5" x14ac:dyDescent="0.25">
      <c r="A13" s="2"/>
      <c r="B13" s="2"/>
      <c r="C13" s="285" t="s">
        <v>9</v>
      </c>
      <c r="D13" s="2"/>
      <c r="E13" s="2"/>
    </row>
    <row r="14" spans="1:5" x14ac:dyDescent="0.25">
      <c r="A14" s="2"/>
      <c r="B14" s="2"/>
      <c r="C14" s="284" t="s">
        <v>10</v>
      </c>
      <c r="D14" s="2"/>
      <c r="E14" s="2"/>
    </row>
    <row r="15" spans="1:5" x14ac:dyDescent="0.25">
      <c r="A15" s="2"/>
      <c r="B15" s="2"/>
      <c r="C15" s="284" t="s">
        <v>11</v>
      </c>
      <c r="D15" s="2"/>
      <c r="E15" s="2"/>
    </row>
    <row r="16" spans="1:5" x14ac:dyDescent="0.25">
      <c r="A16" s="2"/>
      <c r="B16" s="2"/>
      <c r="C16" s="284" t="s">
        <v>12</v>
      </c>
      <c r="D16" s="2"/>
      <c r="E16" s="2"/>
    </row>
    <row r="17" spans="1:5" x14ac:dyDescent="0.25">
      <c r="A17" s="2"/>
      <c r="B17" s="2"/>
      <c r="C17" s="9"/>
      <c r="D17" s="2"/>
      <c r="E17" s="2"/>
    </row>
  </sheetData>
  <hyperlinks>
    <hyperlink ref="C6" location="'Estado de Situación Financiera'!A1" display="Estado de Situación Financiera"/>
    <hyperlink ref="C7" location="'Edo. de variaciones Hda Pública'!A1" display="Estado de variaciones en la Hacienda Pública"/>
    <hyperlink ref="C8" location="'Edo. de cambios Situación Fin.'!A1" display="Estado de cambios en la Situación Financiera"/>
    <hyperlink ref="C9" location="'Notas Edos. Financieros'!A1" display="Notas a los Estados Financieros"/>
    <hyperlink ref="C10" location="'Estado Analítico del Activo'!A1" display="Estado Analítico del Activo"/>
    <hyperlink ref="C11" location="'Estado Analítico de Ingresos'!A1" display="Estado Analítico de Ingresos"/>
    <hyperlink ref="C13" location="'Analítico ejercicio ppto Admva'!A1" display="Administrativa"/>
    <hyperlink ref="C14" location="'Analítico ejercicio ppto Eco'!A1" display="Economica"/>
    <hyperlink ref="C15" location="'Analítico ejerc. ppto ObjGto'!A1" display="Por Objeto del gasto"/>
    <hyperlink ref="C16" location="'Analítico ejercicio ppto Func'!A1" display="Funcional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opLeftCell="A38" workbookViewId="0">
      <selection activeCell="B43" sqref="B43"/>
    </sheetView>
  </sheetViews>
  <sheetFormatPr baseColWidth="10" defaultRowHeight="15" x14ac:dyDescent="0.25"/>
  <cols>
    <col min="1" max="1" width="32.5703125" style="3" bestFit="1" customWidth="1"/>
    <col min="2" max="2" width="11.42578125" style="3"/>
    <col min="3" max="3" width="14.7109375" style="3" customWidth="1"/>
    <col min="4" max="4" width="12.5703125" style="3" customWidth="1"/>
    <col min="5" max="5" width="14.85546875" style="3" customWidth="1"/>
    <col min="6" max="6" width="14" style="3" customWidth="1"/>
    <col min="7" max="7" width="13.28515625" style="3" customWidth="1"/>
    <col min="8" max="8" width="14.7109375" style="3" customWidth="1"/>
    <col min="9" max="16384" width="11.42578125" style="3"/>
  </cols>
  <sheetData>
    <row r="1" spans="1:8" x14ac:dyDescent="0.25">
      <c r="A1" s="392" t="s">
        <v>357</v>
      </c>
      <c r="B1" s="393"/>
      <c r="C1" s="393"/>
      <c r="D1" s="393"/>
      <c r="E1" s="393"/>
      <c r="F1" s="393"/>
      <c r="G1" s="393"/>
      <c r="H1" s="394"/>
    </row>
    <row r="2" spans="1:8" x14ac:dyDescent="0.25">
      <c r="A2" s="395" t="s">
        <v>358</v>
      </c>
      <c r="B2" s="396"/>
      <c r="C2" s="396"/>
      <c r="D2" s="396"/>
      <c r="E2" s="396"/>
      <c r="F2" s="396"/>
      <c r="G2" s="396"/>
      <c r="H2" s="397"/>
    </row>
    <row r="3" spans="1:8" x14ac:dyDescent="0.25">
      <c r="A3" s="398" t="s">
        <v>359</v>
      </c>
      <c r="B3" s="399"/>
      <c r="C3" s="399"/>
      <c r="D3" s="399"/>
      <c r="E3" s="399"/>
      <c r="F3" s="399"/>
      <c r="G3" s="399"/>
      <c r="H3" s="400"/>
    </row>
    <row r="4" spans="1:8" x14ac:dyDescent="0.25">
      <c r="A4" s="398" t="s">
        <v>491</v>
      </c>
      <c r="B4" s="399"/>
      <c r="C4" s="399"/>
      <c r="D4" s="399"/>
      <c r="E4" s="399"/>
      <c r="F4" s="399"/>
      <c r="G4" s="399"/>
      <c r="H4" s="400"/>
    </row>
    <row r="5" spans="1:8" x14ac:dyDescent="0.25">
      <c r="A5" s="398" t="s">
        <v>360</v>
      </c>
      <c r="B5" s="399"/>
      <c r="C5" s="399"/>
      <c r="D5" s="399"/>
      <c r="E5" s="399"/>
      <c r="F5" s="399"/>
      <c r="G5" s="399"/>
      <c r="H5" s="400"/>
    </row>
    <row r="6" spans="1:8" x14ac:dyDescent="0.25">
      <c r="A6" s="401" t="s">
        <v>54</v>
      </c>
      <c r="B6" s="404" t="s">
        <v>361</v>
      </c>
      <c r="C6" s="404"/>
      <c r="D6" s="404"/>
      <c r="E6" s="404"/>
      <c r="F6" s="404"/>
      <c r="G6" s="404"/>
      <c r="H6" s="405" t="s">
        <v>362</v>
      </c>
    </row>
    <row r="7" spans="1:8" ht="25.5" x14ac:dyDescent="0.25">
      <c r="A7" s="402"/>
      <c r="B7" s="277" t="s">
        <v>363</v>
      </c>
      <c r="C7" s="278" t="s">
        <v>364</v>
      </c>
      <c r="D7" s="277" t="s">
        <v>332</v>
      </c>
      <c r="E7" s="277" t="s">
        <v>365</v>
      </c>
      <c r="F7" s="277" t="s">
        <v>333</v>
      </c>
      <c r="G7" s="277" t="s">
        <v>366</v>
      </c>
      <c r="H7" s="405"/>
    </row>
    <row r="8" spans="1:8" x14ac:dyDescent="0.25">
      <c r="A8" s="403"/>
      <c r="B8" s="276">
        <v>1</v>
      </c>
      <c r="C8" s="276">
        <v>2</v>
      </c>
      <c r="D8" s="276" t="s">
        <v>367</v>
      </c>
      <c r="E8" s="276"/>
      <c r="F8" s="276">
        <v>4</v>
      </c>
      <c r="G8" s="276">
        <v>5</v>
      </c>
      <c r="H8" s="175" t="s">
        <v>368</v>
      </c>
    </row>
    <row r="9" spans="1:8" x14ac:dyDescent="0.25">
      <c r="A9" s="178" t="s">
        <v>369</v>
      </c>
      <c r="B9" s="176"/>
      <c r="C9" s="176"/>
      <c r="D9" s="176"/>
      <c r="E9" s="176"/>
      <c r="F9" s="176"/>
      <c r="G9" s="176"/>
      <c r="H9" s="174"/>
    </row>
    <row r="10" spans="1:8" ht="38.25" x14ac:dyDescent="0.25">
      <c r="A10" s="173" t="s">
        <v>370</v>
      </c>
      <c r="B10" s="172">
        <v>397770</v>
      </c>
      <c r="C10" s="172">
        <v>2202</v>
      </c>
      <c r="D10" s="172">
        <v>399972</v>
      </c>
      <c r="E10" s="172">
        <v>111234</v>
      </c>
      <c r="F10" s="172">
        <v>287047</v>
      </c>
      <c r="G10" s="172">
        <v>287052</v>
      </c>
      <c r="H10" s="171">
        <v>112925</v>
      </c>
    </row>
    <row r="11" spans="1:8" ht="38.25" x14ac:dyDescent="0.25">
      <c r="A11" s="173" t="s">
        <v>371</v>
      </c>
      <c r="B11" s="172">
        <v>73613</v>
      </c>
      <c r="C11" s="172">
        <v>1491</v>
      </c>
      <c r="D11" s="172">
        <v>75104</v>
      </c>
      <c r="E11" s="172">
        <v>85954</v>
      </c>
      <c r="F11" s="172">
        <v>34866</v>
      </c>
      <c r="G11" s="172">
        <v>34866</v>
      </c>
      <c r="H11" s="171">
        <v>40238</v>
      </c>
    </row>
    <row r="12" spans="1:8" ht="25.5" x14ac:dyDescent="0.25">
      <c r="A12" s="173" t="s">
        <v>372</v>
      </c>
      <c r="B12" s="172">
        <v>167120</v>
      </c>
      <c r="C12" s="172">
        <v>420</v>
      </c>
      <c r="D12" s="172">
        <v>167540</v>
      </c>
      <c r="E12" s="172">
        <v>69061</v>
      </c>
      <c r="F12" s="172">
        <v>97190</v>
      </c>
      <c r="G12" s="172">
        <v>97209</v>
      </c>
      <c r="H12" s="171">
        <v>70350</v>
      </c>
    </row>
    <row r="13" spans="1:8" x14ac:dyDescent="0.25">
      <c r="A13" s="173" t="s">
        <v>373</v>
      </c>
      <c r="B13" s="172">
        <v>140174</v>
      </c>
      <c r="C13" s="172">
        <v>25</v>
      </c>
      <c r="D13" s="172">
        <v>140199</v>
      </c>
      <c r="E13" s="172">
        <v>10559</v>
      </c>
      <c r="F13" s="172">
        <v>87367</v>
      </c>
      <c r="G13" s="172">
        <v>84116</v>
      </c>
      <c r="H13" s="171">
        <v>52832</v>
      </c>
    </row>
    <row r="14" spans="1:8" ht="25.5" x14ac:dyDescent="0.25">
      <c r="A14" s="173" t="s">
        <v>374</v>
      </c>
      <c r="B14" s="172">
        <v>333015</v>
      </c>
      <c r="C14" s="172">
        <v>44</v>
      </c>
      <c r="D14" s="172">
        <v>333059</v>
      </c>
      <c r="E14" s="172">
        <v>107877</v>
      </c>
      <c r="F14" s="172">
        <v>218871</v>
      </c>
      <c r="G14" s="172">
        <v>218837</v>
      </c>
      <c r="H14" s="171">
        <v>114188</v>
      </c>
    </row>
    <row r="15" spans="1:8" ht="25.5" x14ac:dyDescent="0.25">
      <c r="A15" s="173" t="s">
        <v>375</v>
      </c>
      <c r="B15" s="172">
        <v>4503</v>
      </c>
      <c r="C15" s="172">
        <v>0</v>
      </c>
      <c r="D15" s="172">
        <v>4503</v>
      </c>
      <c r="E15" s="172">
        <v>814</v>
      </c>
      <c r="F15" s="172">
        <v>3689</v>
      </c>
      <c r="G15" s="172">
        <v>3689</v>
      </c>
      <c r="H15" s="171">
        <v>814</v>
      </c>
    </row>
    <row r="16" spans="1:8" x14ac:dyDescent="0.25">
      <c r="A16" s="170" t="s">
        <v>376</v>
      </c>
      <c r="B16" s="172"/>
      <c r="C16" s="172"/>
      <c r="D16" s="172"/>
      <c r="E16" s="172"/>
      <c r="F16" s="172"/>
      <c r="G16" s="172"/>
      <c r="H16" s="171"/>
    </row>
    <row r="17" spans="1:8" ht="51" x14ac:dyDescent="0.25">
      <c r="A17" s="173" t="s">
        <v>377</v>
      </c>
      <c r="B17" s="172">
        <v>11016</v>
      </c>
      <c r="C17" s="172">
        <v>159</v>
      </c>
      <c r="D17" s="172">
        <v>11175</v>
      </c>
      <c r="E17" s="172">
        <v>112</v>
      </c>
      <c r="F17" s="172">
        <v>6680</v>
      </c>
      <c r="G17" s="172">
        <v>6644</v>
      </c>
      <c r="H17" s="171">
        <v>4495</v>
      </c>
    </row>
    <row r="18" spans="1:8" x14ac:dyDescent="0.25">
      <c r="A18" s="173" t="s">
        <v>378</v>
      </c>
      <c r="B18" s="172">
        <v>12126</v>
      </c>
      <c r="C18" s="172">
        <v>948</v>
      </c>
      <c r="D18" s="172">
        <v>13074</v>
      </c>
      <c r="E18" s="172">
        <v>648</v>
      </c>
      <c r="F18" s="172">
        <v>6588</v>
      </c>
      <c r="G18" s="172">
        <v>6224</v>
      </c>
      <c r="H18" s="171">
        <v>6486</v>
      </c>
    </row>
    <row r="19" spans="1:8" ht="51" x14ac:dyDescent="0.25">
      <c r="A19" s="173" t="s">
        <v>379</v>
      </c>
      <c r="B19" s="172">
        <v>11</v>
      </c>
      <c r="C19" s="172">
        <v>0</v>
      </c>
      <c r="D19" s="172">
        <v>11</v>
      </c>
      <c r="E19" s="172">
        <v>20</v>
      </c>
      <c r="F19" s="172">
        <v>0</v>
      </c>
      <c r="G19" s="172">
        <v>0</v>
      </c>
      <c r="H19" s="171">
        <v>11</v>
      </c>
    </row>
    <row r="20" spans="1:8" ht="38.25" x14ac:dyDescent="0.25">
      <c r="A20" s="173" t="s">
        <v>380</v>
      </c>
      <c r="B20" s="172">
        <v>44468</v>
      </c>
      <c r="C20" s="172">
        <v>36336</v>
      </c>
      <c r="D20" s="172">
        <v>80804</v>
      </c>
      <c r="E20" s="172">
        <v>52714</v>
      </c>
      <c r="F20" s="172">
        <v>45409</v>
      </c>
      <c r="G20" s="172">
        <v>43140</v>
      </c>
      <c r="H20" s="171">
        <v>35395</v>
      </c>
    </row>
    <row r="21" spans="1:8" ht="38.25" x14ac:dyDescent="0.25">
      <c r="A21" s="173" t="s">
        <v>381</v>
      </c>
      <c r="B21" s="172">
        <v>4655</v>
      </c>
      <c r="C21" s="172">
        <v>147</v>
      </c>
      <c r="D21" s="172">
        <v>4802</v>
      </c>
      <c r="E21" s="172">
        <v>237</v>
      </c>
      <c r="F21" s="172">
        <v>2619</v>
      </c>
      <c r="G21" s="172">
        <v>2427</v>
      </c>
      <c r="H21" s="171">
        <v>2183</v>
      </c>
    </row>
    <row r="22" spans="1:8" ht="25.5" x14ac:dyDescent="0.25">
      <c r="A22" s="173" t="s">
        <v>382</v>
      </c>
      <c r="B22" s="172">
        <v>57629</v>
      </c>
      <c r="C22" s="172">
        <v>21</v>
      </c>
      <c r="D22" s="172">
        <v>57650</v>
      </c>
      <c r="E22" s="172">
        <v>311</v>
      </c>
      <c r="F22" s="172">
        <v>44500</v>
      </c>
      <c r="G22" s="172">
        <v>39045</v>
      </c>
      <c r="H22" s="171">
        <v>13150</v>
      </c>
    </row>
    <row r="23" spans="1:8" ht="38.25" x14ac:dyDescent="0.25">
      <c r="A23" s="173" t="s">
        <v>383</v>
      </c>
      <c r="B23" s="172">
        <v>20202</v>
      </c>
      <c r="C23" s="172">
        <v>10575</v>
      </c>
      <c r="D23" s="172">
        <v>30777</v>
      </c>
      <c r="E23" s="172">
        <v>14032</v>
      </c>
      <c r="F23" s="172">
        <v>11681</v>
      </c>
      <c r="G23" s="172">
        <v>11019</v>
      </c>
      <c r="H23" s="171">
        <v>19096</v>
      </c>
    </row>
    <row r="24" spans="1:8" ht="25.5" x14ac:dyDescent="0.25">
      <c r="A24" s="173" t="s">
        <v>384</v>
      </c>
      <c r="B24" s="172">
        <v>413</v>
      </c>
      <c r="C24" s="172">
        <v>0</v>
      </c>
      <c r="D24" s="172">
        <v>413</v>
      </c>
      <c r="E24" s="172">
        <v>0</v>
      </c>
      <c r="F24" s="172">
        <v>141</v>
      </c>
      <c r="G24" s="172">
        <v>141</v>
      </c>
      <c r="H24" s="171">
        <v>272</v>
      </c>
    </row>
    <row r="25" spans="1:8" ht="38.25" x14ac:dyDescent="0.25">
      <c r="A25" s="173" t="s">
        <v>385</v>
      </c>
      <c r="B25" s="172">
        <v>28144</v>
      </c>
      <c r="C25" s="172">
        <v>422</v>
      </c>
      <c r="D25" s="172">
        <v>28566</v>
      </c>
      <c r="E25" s="172">
        <v>1448</v>
      </c>
      <c r="F25" s="172">
        <v>9058</v>
      </c>
      <c r="G25" s="172">
        <v>8635</v>
      </c>
      <c r="H25" s="171">
        <v>19508</v>
      </c>
    </row>
    <row r="26" spans="1:8" x14ac:dyDescent="0.25">
      <c r="A26" s="170" t="s">
        <v>386</v>
      </c>
      <c r="B26" s="172">
        <v>0</v>
      </c>
      <c r="C26" s="172">
        <v>0</v>
      </c>
      <c r="D26" s="172">
        <v>0</v>
      </c>
      <c r="E26" s="172"/>
      <c r="F26" s="172"/>
      <c r="G26" s="172"/>
      <c r="H26" s="171"/>
    </row>
    <row r="27" spans="1:8" x14ac:dyDescent="0.25">
      <c r="A27" s="173" t="s">
        <v>387</v>
      </c>
      <c r="B27" s="172">
        <v>110428</v>
      </c>
      <c r="C27" s="172">
        <v>2836</v>
      </c>
      <c r="D27" s="172">
        <v>113264</v>
      </c>
      <c r="E27" s="172">
        <v>28959</v>
      </c>
      <c r="F27" s="172">
        <v>61994</v>
      </c>
      <c r="G27" s="172">
        <v>46253</v>
      </c>
      <c r="H27" s="171">
        <v>51270</v>
      </c>
    </row>
    <row r="28" spans="1:8" ht="25.5" x14ac:dyDescent="0.25">
      <c r="A28" s="173" t="s">
        <v>388</v>
      </c>
      <c r="B28" s="172">
        <v>49225</v>
      </c>
      <c r="C28" s="172">
        <v>587</v>
      </c>
      <c r="D28" s="172">
        <v>49812</v>
      </c>
      <c r="E28" s="172">
        <v>63793</v>
      </c>
      <c r="F28" s="172">
        <v>38929</v>
      </c>
      <c r="G28" s="172">
        <v>35734</v>
      </c>
      <c r="H28" s="171">
        <v>10883</v>
      </c>
    </row>
    <row r="29" spans="1:8" ht="38.25" x14ac:dyDescent="0.25">
      <c r="A29" s="173" t="s">
        <v>389</v>
      </c>
      <c r="B29" s="172">
        <v>50441</v>
      </c>
      <c r="C29" s="172">
        <v>21858</v>
      </c>
      <c r="D29" s="172">
        <v>72299</v>
      </c>
      <c r="E29" s="172">
        <v>20287</v>
      </c>
      <c r="F29" s="172">
        <v>49512</v>
      </c>
      <c r="G29" s="172">
        <v>36404</v>
      </c>
      <c r="H29" s="171">
        <v>22787</v>
      </c>
    </row>
    <row r="30" spans="1:8" ht="25.5" x14ac:dyDescent="0.25">
      <c r="A30" s="173" t="s">
        <v>390</v>
      </c>
      <c r="B30" s="172">
        <v>29063</v>
      </c>
      <c r="C30" s="172">
        <v>0</v>
      </c>
      <c r="D30" s="172">
        <v>29063</v>
      </c>
      <c r="E30" s="172">
        <v>5674</v>
      </c>
      <c r="F30" s="172">
        <v>23145</v>
      </c>
      <c r="G30" s="172">
        <v>20384</v>
      </c>
      <c r="H30" s="171">
        <v>5918</v>
      </c>
    </row>
    <row r="31" spans="1:8" ht="51" x14ac:dyDescent="0.25">
      <c r="A31" s="173" t="s">
        <v>391</v>
      </c>
      <c r="B31" s="172">
        <v>261839</v>
      </c>
      <c r="C31" s="172">
        <v>-32755</v>
      </c>
      <c r="D31" s="172">
        <v>229084</v>
      </c>
      <c r="E31" s="172">
        <v>64719</v>
      </c>
      <c r="F31" s="172">
        <v>164739</v>
      </c>
      <c r="G31" s="172">
        <v>156462</v>
      </c>
      <c r="H31" s="171">
        <v>64345</v>
      </c>
    </row>
    <row r="32" spans="1:8" ht="38.25" x14ac:dyDescent="0.25">
      <c r="A32" s="173" t="s">
        <v>392</v>
      </c>
      <c r="B32" s="172">
        <v>12392</v>
      </c>
      <c r="C32" s="172">
        <v>15</v>
      </c>
      <c r="D32" s="172">
        <v>12407</v>
      </c>
      <c r="E32" s="172">
        <v>2006</v>
      </c>
      <c r="F32" s="172">
        <v>5734</v>
      </c>
      <c r="G32" s="172">
        <v>5309</v>
      </c>
      <c r="H32" s="171">
        <v>6673</v>
      </c>
    </row>
    <row r="33" spans="1:8" ht="25.5" x14ac:dyDescent="0.25">
      <c r="A33" s="173" t="s">
        <v>393</v>
      </c>
      <c r="B33" s="172">
        <v>1083</v>
      </c>
      <c r="C33" s="172">
        <v>85</v>
      </c>
      <c r="D33" s="172">
        <v>1168</v>
      </c>
      <c r="E33" s="172">
        <v>133</v>
      </c>
      <c r="F33" s="172">
        <v>833</v>
      </c>
      <c r="G33" s="172">
        <v>830</v>
      </c>
      <c r="H33" s="171">
        <v>335</v>
      </c>
    </row>
    <row r="34" spans="1:8" x14ac:dyDescent="0.25">
      <c r="A34" s="173" t="s">
        <v>394</v>
      </c>
      <c r="B34" s="172">
        <v>11309</v>
      </c>
      <c r="C34" s="172">
        <v>483</v>
      </c>
      <c r="D34" s="172">
        <v>11792</v>
      </c>
      <c r="E34" s="172">
        <v>2144</v>
      </c>
      <c r="F34" s="172">
        <v>3932</v>
      </c>
      <c r="G34" s="172">
        <v>3170</v>
      </c>
      <c r="H34" s="171">
        <v>7860</v>
      </c>
    </row>
    <row r="35" spans="1:8" ht="25.5" x14ac:dyDescent="0.25">
      <c r="A35" s="173" t="s">
        <v>395</v>
      </c>
      <c r="B35" s="172">
        <v>45508</v>
      </c>
      <c r="C35" s="172">
        <v>448</v>
      </c>
      <c r="D35" s="172">
        <v>45956</v>
      </c>
      <c r="E35" s="172">
        <v>1051</v>
      </c>
      <c r="F35" s="172">
        <v>25467</v>
      </c>
      <c r="G35" s="172">
        <v>28839</v>
      </c>
      <c r="H35" s="171">
        <v>20489</v>
      </c>
    </row>
    <row r="36" spans="1:8" ht="38.25" x14ac:dyDescent="0.25">
      <c r="A36" s="178" t="s">
        <v>396</v>
      </c>
      <c r="B36" s="172">
        <v>0</v>
      </c>
      <c r="C36" s="172">
        <v>0</v>
      </c>
      <c r="D36" s="172">
        <v>0</v>
      </c>
      <c r="E36" s="172"/>
      <c r="F36" s="172"/>
      <c r="G36" s="172"/>
      <c r="H36" s="171"/>
    </row>
    <row r="37" spans="1:8" ht="38.25" x14ac:dyDescent="0.25">
      <c r="A37" s="173" t="s">
        <v>397</v>
      </c>
      <c r="B37" s="172">
        <v>41412</v>
      </c>
      <c r="C37" s="172">
        <v>-1672</v>
      </c>
      <c r="D37" s="172">
        <v>39740</v>
      </c>
      <c r="E37" s="172">
        <v>1336</v>
      </c>
      <c r="F37" s="172">
        <v>35711</v>
      </c>
      <c r="G37" s="172">
        <v>35043</v>
      </c>
      <c r="H37" s="171">
        <v>4029</v>
      </c>
    </row>
    <row r="38" spans="1:8" x14ac:dyDescent="0.25">
      <c r="A38" s="169" t="s">
        <v>398</v>
      </c>
      <c r="B38" s="172">
        <v>32</v>
      </c>
      <c r="C38" s="172">
        <v>0</v>
      </c>
      <c r="D38" s="172">
        <v>32</v>
      </c>
      <c r="E38" s="172">
        <v>0</v>
      </c>
      <c r="F38" s="172">
        <v>0</v>
      </c>
      <c r="G38" s="172">
        <v>0</v>
      </c>
      <c r="H38" s="171">
        <v>32</v>
      </c>
    </row>
    <row r="39" spans="1:8" x14ac:dyDescent="0.25">
      <c r="A39" s="173" t="s">
        <v>399</v>
      </c>
      <c r="B39" s="172">
        <v>57030</v>
      </c>
      <c r="C39" s="172">
        <v>152</v>
      </c>
      <c r="D39" s="172">
        <v>57182</v>
      </c>
      <c r="E39" s="172">
        <v>18339</v>
      </c>
      <c r="F39" s="172">
        <v>22020</v>
      </c>
      <c r="G39" s="172">
        <v>17318</v>
      </c>
      <c r="H39" s="171">
        <v>35162</v>
      </c>
    </row>
    <row r="40" spans="1:8" ht="45" x14ac:dyDescent="0.25">
      <c r="A40" s="168" t="s">
        <v>400</v>
      </c>
      <c r="B40" s="172">
        <v>10000</v>
      </c>
      <c r="C40" s="172">
        <v>0</v>
      </c>
      <c r="D40" s="172">
        <v>10000</v>
      </c>
      <c r="E40" s="172">
        <v>0</v>
      </c>
      <c r="F40" s="172">
        <v>0</v>
      </c>
      <c r="G40" s="172">
        <v>0</v>
      </c>
      <c r="H40" s="171">
        <v>10000</v>
      </c>
    </row>
    <row r="41" spans="1:8" ht="25.5" x14ac:dyDescent="0.25">
      <c r="A41" s="170" t="s">
        <v>401</v>
      </c>
      <c r="B41" s="172"/>
      <c r="C41" s="172"/>
      <c r="D41" s="172"/>
      <c r="E41" s="172"/>
      <c r="F41" s="172"/>
      <c r="G41" s="172"/>
      <c r="H41" s="171"/>
    </row>
    <row r="42" spans="1:8" ht="25.5" x14ac:dyDescent="0.25">
      <c r="A42" s="173" t="s">
        <v>402</v>
      </c>
      <c r="B42" s="172">
        <v>34495</v>
      </c>
      <c r="C42" s="172">
        <v>7791</v>
      </c>
      <c r="D42" s="172">
        <v>42286</v>
      </c>
      <c r="E42" s="172">
        <v>300</v>
      </c>
      <c r="F42" s="172">
        <v>10640</v>
      </c>
      <c r="G42" s="172">
        <v>4358</v>
      </c>
      <c r="H42" s="171">
        <v>31646</v>
      </c>
    </row>
    <row r="43" spans="1:8" ht="38.25" x14ac:dyDescent="0.25">
      <c r="A43" s="173" t="s">
        <v>403</v>
      </c>
      <c r="B43" s="172">
        <v>6000</v>
      </c>
      <c r="C43" s="172">
        <v>10440</v>
      </c>
      <c r="D43" s="172">
        <v>16440</v>
      </c>
      <c r="E43" s="172">
        <v>2279</v>
      </c>
      <c r="F43" s="172">
        <v>8086</v>
      </c>
      <c r="G43" s="172">
        <v>8036</v>
      </c>
      <c r="H43" s="171">
        <v>8354</v>
      </c>
    </row>
    <row r="44" spans="1:8" ht="25.5" x14ac:dyDescent="0.25">
      <c r="A44" s="173" t="s">
        <v>404</v>
      </c>
      <c r="B44" s="172">
        <v>0</v>
      </c>
      <c r="C44" s="172">
        <v>0</v>
      </c>
      <c r="D44" s="172">
        <v>0</v>
      </c>
      <c r="E44" s="172">
        <v>21</v>
      </c>
      <c r="F44" s="172">
        <v>43</v>
      </c>
      <c r="G44" s="172">
        <v>43</v>
      </c>
      <c r="H44" s="171">
        <v>-43</v>
      </c>
    </row>
    <row r="45" spans="1:8" ht="25.5" x14ac:dyDescent="0.25">
      <c r="A45" s="173" t="s">
        <v>405</v>
      </c>
      <c r="B45" s="172">
        <v>3581</v>
      </c>
      <c r="C45" s="172">
        <v>17665</v>
      </c>
      <c r="D45" s="172">
        <v>21246</v>
      </c>
      <c r="E45" s="172">
        <v>20477</v>
      </c>
      <c r="F45" s="172">
        <v>24398</v>
      </c>
      <c r="G45" s="172">
        <v>19266</v>
      </c>
      <c r="H45" s="171">
        <v>-3152</v>
      </c>
    </row>
    <row r="46" spans="1:8" ht="25.5" x14ac:dyDescent="0.25">
      <c r="A46" s="173" t="s">
        <v>406</v>
      </c>
      <c r="B46" s="172">
        <v>5000</v>
      </c>
      <c r="C46" s="172">
        <v>0</v>
      </c>
      <c r="D46" s="172">
        <v>5000</v>
      </c>
      <c r="E46" s="172">
        <v>0</v>
      </c>
      <c r="F46" s="172">
        <v>0</v>
      </c>
      <c r="G46" s="172">
        <v>0</v>
      </c>
      <c r="H46" s="171">
        <v>5000</v>
      </c>
    </row>
    <row r="47" spans="1:8" ht="25.5" x14ac:dyDescent="0.25">
      <c r="A47" s="173" t="s">
        <v>407</v>
      </c>
      <c r="B47" s="172">
        <v>893</v>
      </c>
      <c r="C47" s="172">
        <v>17925</v>
      </c>
      <c r="D47" s="172">
        <v>18818</v>
      </c>
      <c r="E47" s="172">
        <v>6924</v>
      </c>
      <c r="F47" s="172">
        <v>86871</v>
      </c>
      <c r="G47" s="172">
        <v>86654</v>
      </c>
      <c r="H47" s="171">
        <v>-68053</v>
      </c>
    </row>
    <row r="48" spans="1:8" x14ac:dyDescent="0.25">
      <c r="A48" s="173" t="s">
        <v>408</v>
      </c>
      <c r="B48" s="172">
        <v>0</v>
      </c>
      <c r="C48" s="172">
        <v>60683</v>
      </c>
      <c r="D48" s="172">
        <v>60683</v>
      </c>
      <c r="E48" s="172">
        <v>60683</v>
      </c>
      <c r="F48" s="172">
        <v>0</v>
      </c>
      <c r="G48" s="172">
        <v>0</v>
      </c>
      <c r="H48" s="171">
        <v>60683</v>
      </c>
    </row>
    <row r="49" spans="1:8" x14ac:dyDescent="0.25">
      <c r="A49" s="173" t="s">
        <v>409</v>
      </c>
      <c r="B49" s="172">
        <v>775</v>
      </c>
      <c r="C49" s="172">
        <v>10604</v>
      </c>
      <c r="D49" s="172">
        <v>11379</v>
      </c>
      <c r="E49" s="172">
        <v>1264</v>
      </c>
      <c r="F49" s="172">
        <v>1156</v>
      </c>
      <c r="G49" s="172">
        <v>1140</v>
      </c>
      <c r="H49" s="171">
        <v>10223</v>
      </c>
    </row>
    <row r="50" spans="1:8" x14ac:dyDescent="0.25">
      <c r="A50" s="178" t="s">
        <v>410</v>
      </c>
      <c r="B50" s="172"/>
      <c r="C50" s="172"/>
      <c r="D50" s="172"/>
      <c r="E50" s="172"/>
      <c r="F50" s="172"/>
      <c r="G50" s="172"/>
      <c r="H50" s="171"/>
    </row>
    <row r="51" spans="1:8" ht="25.5" x14ac:dyDescent="0.25">
      <c r="A51" s="173" t="s">
        <v>411</v>
      </c>
      <c r="B51" s="172">
        <v>502850</v>
      </c>
      <c r="C51" s="172">
        <v>506645</v>
      </c>
      <c r="D51" s="172">
        <v>1009495</v>
      </c>
      <c r="E51" s="172">
        <v>201213</v>
      </c>
      <c r="F51" s="172">
        <v>311902</v>
      </c>
      <c r="G51" s="172">
        <v>293682</v>
      </c>
      <c r="H51" s="171">
        <v>697593</v>
      </c>
    </row>
    <row r="52" spans="1:8" ht="25.5" x14ac:dyDescent="0.25">
      <c r="A52" s="173" t="s">
        <v>412</v>
      </c>
      <c r="B52" s="172">
        <v>83347</v>
      </c>
      <c r="C52" s="172">
        <v>64647</v>
      </c>
      <c r="D52" s="172">
        <v>147994</v>
      </c>
      <c r="E52" s="172">
        <v>126552</v>
      </c>
      <c r="F52" s="172">
        <v>8293</v>
      </c>
      <c r="G52" s="172">
        <v>6256</v>
      </c>
      <c r="H52" s="171">
        <v>139701</v>
      </c>
    </row>
    <row r="53" spans="1:8" x14ac:dyDescent="0.25">
      <c r="A53" s="170" t="s">
        <v>413</v>
      </c>
      <c r="B53" s="172"/>
      <c r="C53" s="172"/>
      <c r="D53" s="172"/>
      <c r="E53" s="172"/>
      <c r="F53" s="172"/>
      <c r="G53" s="172"/>
      <c r="H53" s="171"/>
    </row>
    <row r="54" spans="1:8" ht="25.5" x14ac:dyDescent="0.25">
      <c r="A54" s="173" t="s">
        <v>414</v>
      </c>
      <c r="B54" s="172">
        <v>279094</v>
      </c>
      <c r="C54" s="172">
        <v>32426</v>
      </c>
      <c r="D54" s="172">
        <v>311520</v>
      </c>
      <c r="E54" s="172">
        <v>1810</v>
      </c>
      <c r="F54" s="172">
        <v>233034</v>
      </c>
      <c r="G54" s="172">
        <v>233034</v>
      </c>
      <c r="H54" s="171">
        <v>78486</v>
      </c>
    </row>
    <row r="55" spans="1:8" ht="25.5" x14ac:dyDescent="0.25">
      <c r="A55" s="173" t="s">
        <v>415</v>
      </c>
      <c r="B55" s="172">
        <v>9814</v>
      </c>
      <c r="C55" s="172">
        <v>0</v>
      </c>
      <c r="D55" s="172">
        <v>9814</v>
      </c>
      <c r="E55" s="172">
        <v>6656</v>
      </c>
      <c r="F55" s="172">
        <v>6532</v>
      </c>
      <c r="G55" s="172">
        <v>6532</v>
      </c>
      <c r="H55" s="171">
        <v>3282</v>
      </c>
    </row>
    <row r="56" spans="1:8" ht="15.75" thickBot="1" x14ac:dyDescent="0.3">
      <c r="A56" s="177" t="s">
        <v>416</v>
      </c>
      <c r="B56" s="167">
        <v>2900470</v>
      </c>
      <c r="C56" s="167">
        <v>773653</v>
      </c>
      <c r="D56" s="167">
        <v>3674123</v>
      </c>
      <c r="E56" s="167">
        <v>1091641</v>
      </c>
      <c r="F56" s="167">
        <v>1978677</v>
      </c>
      <c r="G56" s="167">
        <v>1887791</v>
      </c>
      <c r="H56" s="166">
        <v>1695446</v>
      </c>
    </row>
  </sheetData>
  <mergeCells count="8">
    <mergeCell ref="A1:H1"/>
    <mergeCell ref="A2:H2"/>
    <mergeCell ref="A3:H3"/>
    <mergeCell ref="A4:H4"/>
    <mergeCell ref="A6:A8"/>
    <mergeCell ref="B6:G6"/>
    <mergeCell ref="H6:H7"/>
    <mergeCell ref="A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C9" sqref="C9"/>
    </sheetView>
  </sheetViews>
  <sheetFormatPr baseColWidth="10" defaultRowHeight="15" x14ac:dyDescent="0.25"/>
  <cols>
    <col min="1" max="1" width="18.28515625" style="3" customWidth="1"/>
    <col min="2" max="2" width="26.7109375" style="3" customWidth="1"/>
    <col min="3" max="16384" width="11.42578125" style="3"/>
  </cols>
  <sheetData>
    <row r="1" spans="1:8" ht="21" x14ac:dyDescent="0.35">
      <c r="A1" s="380" t="s">
        <v>212</v>
      </c>
      <c r="B1" s="381"/>
      <c r="C1" s="381"/>
      <c r="D1" s="381"/>
      <c r="E1" s="381"/>
      <c r="F1" s="381"/>
      <c r="G1" s="381"/>
      <c r="H1" s="382"/>
    </row>
    <row r="2" spans="1:8" ht="18.75" x14ac:dyDescent="0.3">
      <c r="A2" s="383" t="s">
        <v>417</v>
      </c>
      <c r="B2" s="384"/>
      <c r="C2" s="384"/>
      <c r="D2" s="384"/>
      <c r="E2" s="384"/>
      <c r="F2" s="384"/>
      <c r="G2" s="384"/>
      <c r="H2" s="385"/>
    </row>
    <row r="3" spans="1:8" ht="18.75" x14ac:dyDescent="0.3">
      <c r="A3" s="383" t="s">
        <v>455</v>
      </c>
      <c r="B3" s="384"/>
      <c r="C3" s="384"/>
      <c r="D3" s="384"/>
      <c r="E3" s="384"/>
      <c r="F3" s="384"/>
      <c r="G3" s="384"/>
      <c r="H3" s="385"/>
    </row>
    <row r="4" spans="1:8" ht="18.75" x14ac:dyDescent="0.3">
      <c r="A4" s="383" t="s">
        <v>492</v>
      </c>
      <c r="B4" s="384"/>
      <c r="C4" s="384"/>
      <c r="D4" s="384"/>
      <c r="E4" s="384"/>
      <c r="F4" s="384"/>
      <c r="G4" s="384"/>
      <c r="H4" s="385"/>
    </row>
    <row r="5" spans="1:8" x14ac:dyDescent="0.25">
      <c r="A5" s="406" t="s">
        <v>54</v>
      </c>
      <c r="B5" s="407"/>
      <c r="C5" s="412" t="s">
        <v>361</v>
      </c>
      <c r="D5" s="412"/>
      <c r="E5" s="412"/>
      <c r="F5" s="412"/>
      <c r="G5" s="412"/>
      <c r="H5" s="413" t="s">
        <v>362</v>
      </c>
    </row>
    <row r="6" spans="1:8" ht="45" x14ac:dyDescent="0.25">
      <c r="A6" s="408"/>
      <c r="B6" s="409"/>
      <c r="C6" s="279" t="s">
        <v>419</v>
      </c>
      <c r="D6" s="280" t="s">
        <v>420</v>
      </c>
      <c r="E6" s="279" t="s">
        <v>421</v>
      </c>
      <c r="F6" s="279" t="s">
        <v>422</v>
      </c>
      <c r="G6" s="279" t="s">
        <v>366</v>
      </c>
      <c r="H6" s="413"/>
    </row>
    <row r="7" spans="1:8" x14ac:dyDescent="0.25">
      <c r="A7" s="410"/>
      <c r="B7" s="411"/>
      <c r="C7" s="281">
        <v>1</v>
      </c>
      <c r="D7" s="281">
        <v>2</v>
      </c>
      <c r="E7" s="281" t="s">
        <v>367</v>
      </c>
      <c r="F7" s="281">
        <v>4</v>
      </c>
      <c r="G7" s="281">
        <v>5</v>
      </c>
      <c r="H7" s="282" t="s">
        <v>368</v>
      </c>
    </row>
    <row r="8" spans="1:8" x14ac:dyDescent="0.25">
      <c r="A8" s="65" t="s">
        <v>456</v>
      </c>
      <c r="B8" s="68"/>
      <c r="C8" s="84"/>
      <c r="D8" s="84"/>
      <c r="E8" s="84"/>
      <c r="F8" s="84"/>
      <c r="G8" s="84"/>
      <c r="H8" s="138"/>
    </row>
    <row r="9" spans="1:8" x14ac:dyDescent="0.25">
      <c r="A9" s="65"/>
      <c r="B9" s="68" t="s">
        <v>457</v>
      </c>
      <c r="C9" s="84">
        <v>13829.24467</v>
      </c>
      <c r="D9" s="84">
        <v>4</v>
      </c>
      <c r="E9" s="84">
        <v>13833.24467</v>
      </c>
      <c r="F9" s="84">
        <v>8607.1935299999986</v>
      </c>
      <c r="G9" s="84">
        <v>8523.6740500000014</v>
      </c>
      <c r="H9" s="138">
        <v>5226.0511400000014</v>
      </c>
    </row>
    <row r="10" spans="1:8" x14ac:dyDescent="0.25">
      <c r="A10" s="65"/>
      <c r="B10" s="68" t="s">
        <v>458</v>
      </c>
      <c r="C10" s="84">
        <v>7936.9234400000005</v>
      </c>
      <c r="D10" s="84">
        <v>50</v>
      </c>
      <c r="E10" s="84">
        <v>7986.9234400000005</v>
      </c>
      <c r="F10" s="84">
        <v>5211.2361100000007</v>
      </c>
      <c r="G10" s="84">
        <v>5132.2577999999994</v>
      </c>
      <c r="H10" s="138">
        <v>2775.6873299999997</v>
      </c>
    </row>
    <row r="11" spans="1:8" ht="30" x14ac:dyDescent="0.25">
      <c r="A11" s="65"/>
      <c r="B11" s="68" t="s">
        <v>459</v>
      </c>
      <c r="C11" s="84">
        <v>165076.53253</v>
      </c>
      <c r="D11" s="84">
        <v>74906</v>
      </c>
      <c r="E11" s="84">
        <v>239982.53253</v>
      </c>
      <c r="F11" s="84">
        <v>118132.25824</v>
      </c>
      <c r="G11" s="84">
        <v>113421.75059000001</v>
      </c>
      <c r="H11" s="138">
        <v>121851</v>
      </c>
    </row>
    <row r="12" spans="1:8" ht="30" x14ac:dyDescent="0.25">
      <c r="A12" s="65"/>
      <c r="B12" s="68" t="s">
        <v>460</v>
      </c>
      <c r="C12" s="84">
        <v>105377.59758</v>
      </c>
      <c r="D12" s="84">
        <v>2809</v>
      </c>
      <c r="E12" s="84">
        <v>108186.59758</v>
      </c>
      <c r="F12" s="84">
        <v>65940.621209999998</v>
      </c>
      <c r="G12" s="84">
        <v>69114.144569999989</v>
      </c>
      <c r="H12" s="138">
        <v>42245.976370000004</v>
      </c>
    </row>
    <row r="13" spans="1:8" ht="30" x14ac:dyDescent="0.25">
      <c r="A13" s="65"/>
      <c r="B13" s="68" t="s">
        <v>461</v>
      </c>
      <c r="C13" s="84">
        <v>424569.26156000001</v>
      </c>
      <c r="D13" s="84">
        <v>38568</v>
      </c>
      <c r="E13" s="84">
        <v>463137.26156000001</v>
      </c>
      <c r="F13" s="84">
        <v>349677.34210000001</v>
      </c>
      <c r="G13" s="84">
        <v>342392.41110999999</v>
      </c>
      <c r="H13" s="138">
        <v>113459.91946</v>
      </c>
    </row>
    <row r="14" spans="1:8" x14ac:dyDescent="0.25">
      <c r="A14" s="65"/>
      <c r="B14" s="68" t="s">
        <v>196</v>
      </c>
      <c r="C14" s="84">
        <v>262808.11680000002</v>
      </c>
      <c r="D14" s="84">
        <v>1609</v>
      </c>
      <c r="E14" s="84">
        <v>264417.11680000002</v>
      </c>
      <c r="F14" s="84">
        <v>147831.74565</v>
      </c>
      <c r="G14" s="84">
        <v>143801.23383000001</v>
      </c>
      <c r="H14" s="138">
        <v>116585.37115000002</v>
      </c>
    </row>
    <row r="15" spans="1:8" x14ac:dyDescent="0.25">
      <c r="A15" s="65"/>
      <c r="B15" s="68"/>
      <c r="C15" s="84"/>
      <c r="D15" s="84"/>
      <c r="E15" s="84"/>
      <c r="F15" s="84"/>
      <c r="G15" s="84"/>
      <c r="H15" s="138"/>
    </row>
    <row r="16" spans="1:8" x14ac:dyDescent="0.25">
      <c r="A16" s="65" t="s">
        <v>462</v>
      </c>
      <c r="B16" s="68"/>
      <c r="C16" s="84"/>
      <c r="D16" s="84"/>
      <c r="E16" s="84"/>
      <c r="F16" s="84"/>
      <c r="G16" s="84"/>
      <c r="H16" s="138"/>
    </row>
    <row r="17" spans="1:8" x14ac:dyDescent="0.25">
      <c r="A17" s="65"/>
      <c r="B17" s="68" t="s">
        <v>463</v>
      </c>
      <c r="C17" s="84">
        <v>116084.1159</v>
      </c>
      <c r="D17" s="84">
        <v>28566</v>
      </c>
      <c r="E17" s="84">
        <v>144650.1159</v>
      </c>
      <c r="F17" s="84">
        <v>73779.861010000008</v>
      </c>
      <c r="G17" s="84">
        <v>70351.394220000002</v>
      </c>
      <c r="H17" s="138">
        <v>70870.254889999997</v>
      </c>
    </row>
    <row r="18" spans="1:8" ht="30" x14ac:dyDescent="0.25">
      <c r="A18" s="65"/>
      <c r="B18" s="68" t="s">
        <v>464</v>
      </c>
      <c r="C18" s="84">
        <v>854342.75465999998</v>
      </c>
      <c r="D18" s="84">
        <v>416655</v>
      </c>
      <c r="E18" s="84">
        <v>1270997.7546600001</v>
      </c>
      <c r="F18" s="84">
        <v>600251.21509000007</v>
      </c>
      <c r="G18" s="84">
        <v>546311.36112000002</v>
      </c>
      <c r="H18" s="138">
        <v>670746.53957000002</v>
      </c>
    </row>
    <row r="19" spans="1:8" x14ac:dyDescent="0.25">
      <c r="A19" s="65"/>
      <c r="B19" s="68" t="s">
        <v>465</v>
      </c>
      <c r="C19" s="84">
        <v>3405.88292</v>
      </c>
      <c r="D19" s="84">
        <v>0</v>
      </c>
      <c r="E19" s="84">
        <v>3405.88292</v>
      </c>
      <c r="F19" s="84">
        <v>1537.5382</v>
      </c>
      <c r="G19" s="84">
        <v>1524.0940600000001</v>
      </c>
      <c r="H19" s="138">
        <v>1868.3447200000001</v>
      </c>
    </row>
    <row r="20" spans="1:8" ht="30" x14ac:dyDescent="0.25">
      <c r="A20" s="65"/>
      <c r="B20" s="68" t="s">
        <v>466</v>
      </c>
      <c r="C20" s="84">
        <v>289600.15643999999</v>
      </c>
      <c r="D20" s="84">
        <v>161392</v>
      </c>
      <c r="E20" s="84">
        <v>450992.15643999999</v>
      </c>
      <c r="F20" s="84">
        <v>119601.54478</v>
      </c>
      <c r="G20" s="84">
        <v>106152.55401000001</v>
      </c>
      <c r="H20" s="138">
        <v>331390</v>
      </c>
    </row>
    <row r="21" spans="1:8" x14ac:dyDescent="0.25">
      <c r="A21" s="65"/>
      <c r="B21" s="68" t="s">
        <v>467</v>
      </c>
      <c r="C21" s="84">
        <v>7252.8042000000005</v>
      </c>
      <c r="D21" s="84">
        <v>668</v>
      </c>
      <c r="E21" s="84">
        <v>7920.8042000000005</v>
      </c>
      <c r="F21" s="84">
        <v>5775.0524800000003</v>
      </c>
      <c r="G21" s="84">
        <v>5077.5691399999996</v>
      </c>
      <c r="H21" s="138">
        <v>2145.7517200000002</v>
      </c>
    </row>
    <row r="22" spans="1:8" x14ac:dyDescent="0.25">
      <c r="A22" s="65"/>
      <c r="B22" s="68" t="s">
        <v>468</v>
      </c>
      <c r="C22" s="84">
        <v>234097.87578999999</v>
      </c>
      <c r="D22" s="84">
        <v>16666</v>
      </c>
      <c r="E22" s="84">
        <v>250763.87578999999</v>
      </c>
      <c r="F22" s="84">
        <v>156852.28685</v>
      </c>
      <c r="G22" s="84">
        <v>151782.85136</v>
      </c>
      <c r="H22" s="138">
        <v>93911.588939999987</v>
      </c>
    </row>
    <row r="23" spans="1:8" x14ac:dyDescent="0.25">
      <c r="A23" s="65"/>
      <c r="B23" s="68" t="s">
        <v>469</v>
      </c>
      <c r="C23" s="84">
        <v>21486.464670000001</v>
      </c>
      <c r="D23" s="84">
        <v>3</v>
      </c>
      <c r="E23" s="84">
        <v>21489.464670000001</v>
      </c>
      <c r="F23" s="84">
        <v>9537.9148399999995</v>
      </c>
      <c r="G23" s="84">
        <v>9219.9015600000002</v>
      </c>
      <c r="H23" s="138">
        <v>11951</v>
      </c>
    </row>
    <row r="24" spans="1:8" x14ac:dyDescent="0.25">
      <c r="A24" s="65"/>
      <c r="B24" s="68"/>
      <c r="C24" s="84"/>
      <c r="D24" s="84"/>
      <c r="E24" s="84"/>
      <c r="F24" s="84"/>
      <c r="G24" s="84"/>
      <c r="H24" s="138"/>
    </row>
    <row r="25" spans="1:8" x14ac:dyDescent="0.25">
      <c r="A25" s="65" t="s">
        <v>470</v>
      </c>
      <c r="B25" s="68"/>
      <c r="C25" s="84"/>
      <c r="D25" s="84"/>
      <c r="E25" s="84"/>
      <c r="F25" s="84"/>
      <c r="G25" s="84"/>
      <c r="H25" s="138"/>
    </row>
    <row r="26" spans="1:8" ht="30" x14ac:dyDescent="0.25">
      <c r="A26" s="65"/>
      <c r="B26" s="68" t="s">
        <v>471</v>
      </c>
      <c r="C26" s="84">
        <v>26726.315010000002</v>
      </c>
      <c r="D26" s="84">
        <v>1003</v>
      </c>
      <c r="E26" s="84">
        <v>27729.315010000002</v>
      </c>
      <c r="F26" s="84">
        <v>14473.119460000002</v>
      </c>
      <c r="G26" s="84">
        <v>14272.18729</v>
      </c>
      <c r="H26" s="138">
        <v>13256.19555</v>
      </c>
    </row>
    <row r="27" spans="1:8" x14ac:dyDescent="0.25">
      <c r="A27" s="65"/>
      <c r="B27" s="68"/>
      <c r="C27" s="84"/>
      <c r="D27" s="84"/>
      <c r="E27" s="84"/>
      <c r="F27" s="84"/>
      <c r="G27" s="84"/>
      <c r="H27" s="138"/>
    </row>
    <row r="28" spans="1:8" ht="60" x14ac:dyDescent="0.25">
      <c r="A28" s="86" t="s">
        <v>472</v>
      </c>
      <c r="B28" s="68"/>
      <c r="C28" s="84"/>
      <c r="D28" s="84"/>
      <c r="E28" s="84"/>
      <c r="F28" s="84"/>
      <c r="G28" s="84"/>
      <c r="H28" s="138"/>
    </row>
    <row r="29" spans="1:8" ht="45" x14ac:dyDescent="0.25">
      <c r="A29" s="183"/>
      <c r="B29" s="184" t="s">
        <v>473</v>
      </c>
      <c r="C29" s="84">
        <v>288908.56599999999</v>
      </c>
      <c r="D29" s="84">
        <v>32426</v>
      </c>
      <c r="E29" s="84">
        <v>321334.56599999999</v>
      </c>
      <c r="F29" s="84">
        <v>239565.89919999999</v>
      </c>
      <c r="G29" s="84">
        <v>239565.89919999999</v>
      </c>
      <c r="H29" s="138">
        <v>81768.666800000006</v>
      </c>
    </row>
    <row r="30" spans="1:8" ht="75" x14ac:dyDescent="0.25">
      <c r="A30" s="183"/>
      <c r="B30" s="184" t="s">
        <v>474</v>
      </c>
      <c r="C30" s="84">
        <v>78967.409010000003</v>
      </c>
      <c r="D30" s="84">
        <v>-1672</v>
      </c>
      <c r="E30" s="84">
        <v>77295.409010000003</v>
      </c>
      <c r="F30" s="84">
        <v>61902.157570000003</v>
      </c>
      <c r="G30" s="84">
        <v>61147.792520000003</v>
      </c>
      <c r="H30" s="138">
        <v>15393.25144</v>
      </c>
    </row>
    <row r="31" spans="1:8" ht="15.75" thickBot="1" x14ac:dyDescent="0.3">
      <c r="A31" s="65"/>
      <c r="B31" s="68"/>
      <c r="C31" s="179">
        <v>2900470.0211800002</v>
      </c>
      <c r="D31" s="179">
        <v>773653</v>
      </c>
      <c r="E31" s="179">
        <v>3674123.0211800006</v>
      </c>
      <c r="F31" s="179">
        <v>1978676.9863200004</v>
      </c>
      <c r="G31" s="179">
        <v>1887791.0764300001</v>
      </c>
      <c r="H31" s="180">
        <v>1695445.5990800001</v>
      </c>
    </row>
    <row r="32" spans="1:8" ht="15.75" thickBot="1" x14ac:dyDescent="0.3">
      <c r="A32" s="137"/>
      <c r="B32" s="185"/>
      <c r="C32" s="186"/>
      <c r="D32" s="186"/>
      <c r="E32" s="186"/>
      <c r="F32" s="186"/>
      <c r="G32" s="186"/>
      <c r="H32" s="187"/>
    </row>
  </sheetData>
  <mergeCells count="7">
    <mergeCell ref="A1:H1"/>
    <mergeCell ref="A2:H2"/>
    <mergeCell ref="A3:H3"/>
    <mergeCell ref="A4:H4"/>
    <mergeCell ref="A5:B7"/>
    <mergeCell ref="C5:G5"/>
    <mergeCell ref="H5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8" sqref="E8"/>
    </sheetView>
  </sheetViews>
  <sheetFormatPr baseColWidth="10" defaultRowHeight="15" x14ac:dyDescent="0.25"/>
  <cols>
    <col min="1" max="1" width="8.85546875" style="188" customWidth="1"/>
    <col min="2" max="2" width="29.7109375" style="189" customWidth="1"/>
    <col min="3" max="3" width="14.28515625" style="190" bestFit="1" customWidth="1"/>
    <col min="4" max="4" width="2.7109375" style="190" customWidth="1"/>
    <col min="5" max="5" width="14.28515625" style="190" customWidth="1"/>
    <col min="6" max="6" width="3.42578125" style="191" customWidth="1"/>
    <col min="7" max="7" width="5.85546875" style="188" customWidth="1"/>
    <col min="8" max="8" width="33" style="189" customWidth="1"/>
    <col min="9" max="9" width="15.140625" style="192" customWidth="1"/>
    <col min="10" max="10" width="2.5703125" style="192" customWidth="1"/>
    <col min="11" max="11" width="14.28515625" style="192" customWidth="1"/>
    <col min="12" max="16384" width="11.42578125" style="3"/>
  </cols>
  <sheetData>
    <row r="1" spans="1:11" ht="20.25" x14ac:dyDescent="0.25">
      <c r="A1" s="287" t="s">
        <v>13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</row>
    <row r="2" spans="1:11" ht="20.25" x14ac:dyDescent="0.25">
      <c r="A2" s="290" t="s">
        <v>0</v>
      </c>
      <c r="B2" s="291"/>
      <c r="C2" s="291"/>
      <c r="D2" s="291"/>
      <c r="E2" s="291"/>
      <c r="F2" s="291"/>
      <c r="G2" s="291"/>
      <c r="H2" s="291"/>
      <c r="I2" s="291"/>
      <c r="J2" s="291"/>
      <c r="K2" s="292"/>
    </row>
    <row r="3" spans="1:11" ht="20.25" x14ac:dyDescent="0.25">
      <c r="A3" s="290" t="str">
        <f>+"AL"&amp;" "&amp;([1]Indice!C3)&amp;" Y AL 31 DE DICIEMBRE DE 2017"</f>
        <v>AL 30 DE SEPTIEMBRE DE 2018 Y AL 31 DE DICIEMBRE DE 2017</v>
      </c>
      <c r="B3" s="291"/>
      <c r="C3" s="291"/>
      <c r="D3" s="291"/>
      <c r="E3" s="291"/>
      <c r="F3" s="291"/>
      <c r="G3" s="291"/>
      <c r="H3" s="291"/>
      <c r="I3" s="291"/>
      <c r="J3" s="291"/>
      <c r="K3" s="292"/>
    </row>
    <row r="4" spans="1:11" x14ac:dyDescent="0.25">
      <c r="A4" s="10"/>
      <c r="B4" s="11"/>
      <c r="C4" s="12" t="s">
        <v>14</v>
      </c>
      <c r="D4" s="13"/>
      <c r="E4" s="12" t="s">
        <v>15</v>
      </c>
      <c r="F4" s="14"/>
      <c r="G4" s="15"/>
      <c r="H4" s="11"/>
      <c r="I4" s="12" t="s">
        <v>14</v>
      </c>
      <c r="J4" s="16"/>
      <c r="K4" s="17" t="s">
        <v>15</v>
      </c>
    </row>
    <row r="5" spans="1:11" x14ac:dyDescent="0.25">
      <c r="A5" s="18" t="s">
        <v>16</v>
      </c>
      <c r="B5" s="11"/>
      <c r="C5" s="19"/>
      <c r="D5" s="19"/>
      <c r="E5" s="11"/>
      <c r="F5" s="20"/>
      <c r="G5" s="21" t="s">
        <v>17</v>
      </c>
      <c r="H5" s="11"/>
      <c r="I5" s="19"/>
      <c r="J5" s="19"/>
      <c r="K5" s="22"/>
    </row>
    <row r="6" spans="1:11" x14ac:dyDescent="0.25">
      <c r="A6" s="18"/>
      <c r="B6" s="11"/>
      <c r="C6" s="19"/>
      <c r="D6" s="19"/>
      <c r="E6" s="11"/>
      <c r="F6" s="20"/>
      <c r="G6" s="15"/>
      <c r="H6" s="11"/>
      <c r="I6" s="19"/>
      <c r="J6" s="19"/>
      <c r="K6" s="22"/>
    </row>
    <row r="7" spans="1:11" x14ac:dyDescent="0.25">
      <c r="A7" s="23" t="s">
        <v>18</v>
      </c>
      <c r="B7" s="11"/>
      <c r="C7" s="24"/>
      <c r="D7" s="24"/>
      <c r="E7" s="11"/>
      <c r="F7" s="16"/>
      <c r="G7" s="25" t="s">
        <v>19</v>
      </c>
      <c r="H7" s="11"/>
      <c r="I7" s="19"/>
      <c r="J7" s="19"/>
      <c r="K7" s="22"/>
    </row>
    <row r="8" spans="1:11" x14ac:dyDescent="0.25">
      <c r="A8" s="10" t="s">
        <v>20</v>
      </c>
      <c r="B8" s="11"/>
      <c r="C8" s="24">
        <f>1558549219/1000</f>
        <v>1558549.219</v>
      </c>
      <c r="D8" s="26"/>
      <c r="E8" s="27">
        <f>1119027302.6/1000</f>
        <v>1119027.3025999998</v>
      </c>
      <c r="F8" s="28"/>
      <c r="G8" s="15" t="s">
        <v>21</v>
      </c>
      <c r="H8" s="11"/>
      <c r="I8" s="19">
        <f>177439201/1000</f>
        <v>177439.201</v>
      </c>
      <c r="J8" s="19"/>
      <c r="K8" s="22">
        <f>114907841.42/1000</f>
        <v>114907.84142</v>
      </c>
    </row>
    <row r="9" spans="1:11" ht="33.75" customHeight="1" x14ac:dyDescent="0.25">
      <c r="A9" s="10" t="s">
        <v>22</v>
      </c>
      <c r="B9" s="11"/>
      <c r="C9" s="24">
        <f>21952408/1000</f>
        <v>21952.407999999999</v>
      </c>
      <c r="D9" s="24"/>
      <c r="E9" s="27">
        <f>34223579.83/1000</f>
        <v>34223.579829999995</v>
      </c>
      <c r="F9" s="29"/>
      <c r="G9" s="293" t="s">
        <v>23</v>
      </c>
      <c r="H9" s="293"/>
      <c r="I9" s="19">
        <f>5557879/1000</f>
        <v>5557.8789999999999</v>
      </c>
      <c r="J9" s="19"/>
      <c r="K9" s="22">
        <v>20371513.469999999</v>
      </c>
    </row>
    <row r="10" spans="1:11" x14ac:dyDescent="0.25">
      <c r="A10" s="10" t="s">
        <v>24</v>
      </c>
      <c r="B10" s="11"/>
      <c r="C10" s="24">
        <f>51358683/1000</f>
        <v>51358.682999999997</v>
      </c>
      <c r="D10" s="24"/>
      <c r="E10" s="27">
        <f>74780662.58/1000</f>
        <v>74780.662580000004</v>
      </c>
      <c r="F10" s="29"/>
      <c r="G10" s="15" t="s">
        <v>25</v>
      </c>
      <c r="H10" s="30"/>
      <c r="I10" s="19">
        <f>925980/1000</f>
        <v>925.98</v>
      </c>
      <c r="J10" s="19"/>
      <c r="K10" s="22">
        <v>745863.82</v>
      </c>
    </row>
    <row r="11" spans="1:11" ht="30.75" customHeight="1" x14ac:dyDescent="0.25">
      <c r="A11" s="31"/>
      <c r="B11" s="11"/>
      <c r="C11" s="24"/>
      <c r="D11" s="24"/>
      <c r="E11" s="27"/>
      <c r="F11" s="29"/>
      <c r="G11" s="294" t="s">
        <v>26</v>
      </c>
      <c r="H11" s="294"/>
      <c r="I11" s="19">
        <f>589024/1000</f>
        <v>589.024</v>
      </c>
      <c r="J11" s="19"/>
      <c r="K11" s="22">
        <v>2431312.17</v>
      </c>
    </row>
    <row r="12" spans="1:11" x14ac:dyDescent="0.25">
      <c r="A12" s="23" t="s">
        <v>27</v>
      </c>
      <c r="B12" s="11"/>
      <c r="C12" s="32">
        <f>1631860310/1000</f>
        <v>1631860.31</v>
      </c>
      <c r="D12" s="33"/>
      <c r="E12" s="32">
        <f>1228031545.01/1000</f>
        <v>1228031.54501</v>
      </c>
      <c r="F12" s="34"/>
      <c r="G12" s="35" t="s">
        <v>28</v>
      </c>
      <c r="H12" s="35"/>
      <c r="I12" s="19">
        <f>306326/1000</f>
        <v>306.32600000000002</v>
      </c>
      <c r="J12" s="35"/>
      <c r="K12" s="22">
        <v>306326.2</v>
      </c>
    </row>
    <row r="13" spans="1:11" x14ac:dyDescent="0.25">
      <c r="A13" s="23"/>
      <c r="B13" s="11"/>
      <c r="C13" s="33"/>
      <c r="D13" s="33"/>
      <c r="E13" s="33"/>
      <c r="F13" s="36"/>
      <c r="G13" s="25" t="s">
        <v>29</v>
      </c>
      <c r="H13" s="11"/>
      <c r="I13" s="37">
        <f>184818410/1000</f>
        <v>184818.41</v>
      </c>
      <c r="J13" s="38"/>
      <c r="K13" s="39">
        <f>138762857.08/1000</f>
        <v>138762.85708000002</v>
      </c>
    </row>
    <row r="14" spans="1:11" x14ac:dyDescent="0.25">
      <c r="A14" s="31"/>
      <c r="B14" s="11"/>
      <c r="C14" s="24"/>
      <c r="D14" s="24"/>
      <c r="E14" s="27"/>
      <c r="F14" s="35"/>
      <c r="G14" s="15"/>
      <c r="H14" s="40"/>
      <c r="I14" s="41"/>
      <c r="J14" s="41"/>
      <c r="K14" s="42"/>
    </row>
    <row r="15" spans="1:11" x14ac:dyDescent="0.25">
      <c r="A15" s="23" t="s">
        <v>30</v>
      </c>
      <c r="B15" s="11"/>
      <c r="C15" s="24"/>
      <c r="D15" s="24"/>
      <c r="E15" s="24"/>
      <c r="F15" s="43"/>
      <c r="G15" s="25" t="s">
        <v>31</v>
      </c>
      <c r="H15" s="11"/>
      <c r="I15" s="19"/>
      <c r="J15" s="19"/>
      <c r="K15" s="22"/>
    </row>
    <row r="16" spans="1:11" x14ac:dyDescent="0.25">
      <c r="A16" s="10" t="s">
        <v>32</v>
      </c>
      <c r="B16" s="11"/>
      <c r="C16" s="24">
        <f>88690044/1000</f>
        <v>88690.043999999994</v>
      </c>
      <c r="D16" s="24"/>
      <c r="E16" s="24">
        <f>78631335.15/1000</f>
        <v>78631.335149999999</v>
      </c>
      <c r="F16" s="29"/>
      <c r="G16" s="21" t="s">
        <v>33</v>
      </c>
      <c r="H16" s="40"/>
      <c r="I16" s="19">
        <f>54856001/1000</f>
        <v>54856.000999999997</v>
      </c>
      <c r="J16" s="19"/>
      <c r="K16" s="22">
        <f>212662569.26/1000</f>
        <v>212662.56925999999</v>
      </c>
    </row>
    <row r="17" spans="1:11" ht="26.25" customHeight="1" x14ac:dyDescent="0.25">
      <c r="A17" s="295" t="s">
        <v>34</v>
      </c>
      <c r="B17" s="294"/>
      <c r="C17" s="24">
        <f>1928001788/1000</f>
        <v>1928001.7879999999</v>
      </c>
      <c r="D17" s="24"/>
      <c r="E17" s="24">
        <f>1464111182.12/1000</f>
        <v>1464111.1821199998</v>
      </c>
      <c r="F17" s="44"/>
      <c r="G17" s="21" t="s">
        <v>35</v>
      </c>
      <c r="H17" s="40"/>
      <c r="I17" s="19">
        <f>272829505/1000</f>
        <v>272829.505</v>
      </c>
      <c r="J17" s="19"/>
      <c r="K17" s="22">
        <f>175247276.75/1000</f>
        <v>175247.27674999999</v>
      </c>
    </row>
    <row r="18" spans="1:11" x14ac:dyDescent="0.25">
      <c r="A18" s="10" t="s">
        <v>36</v>
      </c>
      <c r="B18" s="40"/>
      <c r="C18" s="24">
        <f>628695623/1000</f>
        <v>628695.62300000002</v>
      </c>
      <c r="D18" s="24"/>
      <c r="E18" s="24">
        <f>507450396.03/1000</f>
        <v>507450.39602999995</v>
      </c>
      <c r="F18" s="36"/>
      <c r="G18" s="15"/>
      <c r="H18" s="40"/>
      <c r="I18" s="19"/>
      <c r="J18" s="19"/>
      <c r="K18" s="22"/>
    </row>
    <row r="19" spans="1:11" x14ac:dyDescent="0.25">
      <c r="A19" s="10" t="s">
        <v>37</v>
      </c>
      <c r="B19" s="30"/>
      <c r="C19" s="24">
        <f>38422343/1000</f>
        <v>38422.343000000001</v>
      </c>
      <c r="D19" s="24"/>
      <c r="E19" s="24">
        <f>37284128.93/1000</f>
        <v>37284.128929999999</v>
      </c>
      <c r="F19" s="35"/>
      <c r="G19" s="25" t="s">
        <v>38</v>
      </c>
      <c r="H19" s="11"/>
      <c r="I19" s="37">
        <f>327685506/1000</f>
        <v>327685.50599999999</v>
      </c>
      <c r="J19" s="38"/>
      <c r="K19" s="37">
        <f>387909846.01/1000</f>
        <v>387909.84600999998</v>
      </c>
    </row>
    <row r="20" spans="1:11" ht="18.75" customHeight="1" x14ac:dyDescent="0.25">
      <c r="A20" s="45" t="s">
        <v>39</v>
      </c>
      <c r="B20" s="30"/>
      <c r="C20" s="24">
        <f>+-568014491/1000</f>
        <v>-568014.49100000004</v>
      </c>
      <c r="D20" s="24"/>
      <c r="E20" s="24">
        <f>+-507492825.92/1000</f>
        <v>-507492.82592000003</v>
      </c>
      <c r="F20" s="35"/>
      <c r="G20" s="15"/>
      <c r="H20" s="11"/>
      <c r="I20" s="19"/>
      <c r="J20" s="19"/>
      <c r="K20" s="22"/>
    </row>
    <row r="21" spans="1:11" x14ac:dyDescent="0.25">
      <c r="A21" s="10" t="s">
        <v>40</v>
      </c>
      <c r="B21" s="40"/>
      <c r="C21" s="24">
        <f>335111498/1000</f>
        <v>335111.49800000002</v>
      </c>
      <c r="D21" s="24"/>
      <c r="E21" s="24">
        <f>274697618/1000</f>
        <v>274697.61800000002</v>
      </c>
      <c r="F21" s="35"/>
      <c r="G21" s="21" t="s">
        <v>41</v>
      </c>
      <c r="H21" s="11"/>
      <c r="I21" s="37">
        <f>512503916/1000</f>
        <v>512503.91600000003</v>
      </c>
      <c r="J21" s="38"/>
      <c r="K21" s="39">
        <f>526672703.09/1000</f>
        <v>526672.70308999997</v>
      </c>
    </row>
    <row r="22" spans="1:11" x14ac:dyDescent="0.25">
      <c r="A22" s="10"/>
      <c r="B22" s="40"/>
      <c r="C22" s="24"/>
      <c r="D22" s="24"/>
      <c r="E22" s="24"/>
      <c r="F22" s="35"/>
      <c r="G22" s="15"/>
      <c r="H22" s="40"/>
      <c r="I22" s="41"/>
      <c r="J22" s="41"/>
      <c r="K22" s="42"/>
    </row>
    <row r="23" spans="1:11" x14ac:dyDescent="0.25">
      <c r="A23" s="23" t="s">
        <v>42</v>
      </c>
      <c r="B23" s="30"/>
      <c r="C23" s="32">
        <f>2450907405/1000</f>
        <v>2450907.4049999998</v>
      </c>
      <c r="D23" s="33"/>
      <c r="E23" s="32">
        <f>1854681834.31/1000</f>
        <v>1854681.8343099998</v>
      </c>
      <c r="F23" s="36"/>
      <c r="G23" s="21" t="s">
        <v>43</v>
      </c>
      <c r="H23" s="11"/>
      <c r="I23" s="19"/>
      <c r="J23" s="19"/>
      <c r="K23" s="22"/>
    </row>
    <row r="24" spans="1:11" x14ac:dyDescent="0.25">
      <c r="A24" s="10"/>
      <c r="B24" s="11"/>
      <c r="C24" s="24"/>
      <c r="D24" s="24"/>
      <c r="E24" s="24"/>
      <c r="F24" s="36"/>
      <c r="G24" s="21" t="s">
        <v>44</v>
      </c>
      <c r="H24" s="11"/>
      <c r="I24" s="19"/>
      <c r="J24" s="19"/>
      <c r="K24" s="22"/>
    </row>
    <row r="25" spans="1:11" x14ac:dyDescent="0.25">
      <c r="A25" s="46"/>
      <c r="B25" s="11"/>
      <c r="C25" s="24"/>
      <c r="D25" s="24"/>
      <c r="E25" s="24"/>
      <c r="F25" s="36"/>
      <c r="G25" s="15"/>
      <c r="H25" s="11"/>
      <c r="I25" s="19"/>
      <c r="J25" s="19"/>
      <c r="K25" s="22"/>
    </row>
    <row r="26" spans="1:11" ht="15.75" thickBot="1" x14ac:dyDescent="0.3">
      <c r="A26" s="23" t="s">
        <v>45</v>
      </c>
      <c r="B26" s="11"/>
      <c r="C26" s="47">
        <f>4082767115/1000</f>
        <v>4082767.1150000002</v>
      </c>
      <c r="D26" s="33"/>
      <c r="E26" s="47">
        <f>3082713379.32/1000</f>
        <v>3082713.3793200003</v>
      </c>
      <c r="F26" s="36"/>
      <c r="G26" s="21" t="s">
        <v>46</v>
      </c>
      <c r="H26" s="11"/>
      <c r="I26" s="19"/>
      <c r="J26" s="19"/>
      <c r="K26" s="22"/>
    </row>
    <row r="27" spans="1:11" ht="15.75" thickTop="1" x14ac:dyDescent="0.25">
      <c r="A27" s="10"/>
      <c r="B27" s="35"/>
      <c r="C27" s="35"/>
      <c r="D27" s="35"/>
      <c r="E27" s="35"/>
      <c r="F27" s="48"/>
      <c r="G27" s="16" t="s">
        <v>47</v>
      </c>
      <c r="H27" s="40"/>
      <c r="I27" s="49">
        <f>942742964.28/1000</f>
        <v>942742.96427999996</v>
      </c>
      <c r="J27" s="19"/>
      <c r="K27" s="22">
        <f>979630207.7/1000</f>
        <v>979630.20770000003</v>
      </c>
    </row>
    <row r="28" spans="1:11" x14ac:dyDescent="0.25">
      <c r="A28" s="10"/>
      <c r="B28" s="11"/>
      <c r="C28" s="24"/>
      <c r="D28" s="24"/>
      <c r="E28" s="24"/>
      <c r="F28" s="50"/>
      <c r="G28" s="16" t="s">
        <v>48</v>
      </c>
      <c r="H28" s="40"/>
      <c r="I28" s="49">
        <f>2551160450.37/1000</f>
        <v>2551160.4503699997</v>
      </c>
      <c r="J28" s="19"/>
      <c r="K28" s="22">
        <v>1432333439.47</v>
      </c>
    </row>
    <row r="29" spans="1:11" x14ac:dyDescent="0.25">
      <c r="A29" s="10"/>
      <c r="B29" s="11"/>
      <c r="C29" s="24"/>
      <c r="D29" s="24"/>
      <c r="E29" s="24"/>
      <c r="F29" s="50"/>
      <c r="G29" s="16" t="s">
        <v>49</v>
      </c>
      <c r="H29" s="40"/>
      <c r="I29" s="49">
        <f>60971309.06/1000</f>
        <v>60971.30906</v>
      </c>
      <c r="J29" s="19"/>
      <c r="K29" s="22">
        <f>60971309.06/1000</f>
        <v>60971.30906</v>
      </c>
    </row>
    <row r="30" spans="1:11" ht="27.75" customHeight="1" x14ac:dyDescent="0.25">
      <c r="A30" s="10"/>
      <c r="B30" s="11"/>
      <c r="C30" s="24"/>
      <c r="D30" s="24"/>
      <c r="E30" s="24"/>
      <c r="F30" s="51"/>
      <c r="G30" s="294" t="s">
        <v>50</v>
      </c>
      <c r="H30" s="294"/>
      <c r="I30" s="49">
        <f>15389477/1000</f>
        <v>15389.477000000001</v>
      </c>
      <c r="J30" s="19"/>
      <c r="K30" s="22">
        <f>83105720/1000</f>
        <v>83105.72</v>
      </c>
    </row>
    <row r="31" spans="1:11" x14ac:dyDescent="0.25">
      <c r="A31" s="10"/>
      <c r="B31" s="11"/>
      <c r="C31" s="24"/>
      <c r="D31" s="24"/>
      <c r="E31" s="24"/>
      <c r="F31" s="36"/>
      <c r="G31" s="25" t="s">
        <v>51</v>
      </c>
      <c r="H31" s="11"/>
      <c r="I31" s="37">
        <f>3570263100.71/1000</f>
        <v>3570263.1007099999</v>
      </c>
      <c r="J31" s="38"/>
      <c r="K31" s="39">
        <f>2556040476.23/1000</f>
        <v>2556040.4762300001</v>
      </c>
    </row>
    <row r="32" spans="1:11" x14ac:dyDescent="0.25">
      <c r="A32" s="10"/>
      <c r="B32" s="11"/>
      <c r="C32" s="24"/>
      <c r="D32" s="24"/>
      <c r="E32" s="24"/>
      <c r="F32" s="36"/>
      <c r="G32" s="16"/>
      <c r="H32" s="16"/>
      <c r="I32" s="24"/>
      <c r="J32" s="24"/>
      <c r="K32" s="52"/>
    </row>
    <row r="33" spans="1:11" ht="15.75" thickBot="1" x14ac:dyDescent="0.3">
      <c r="A33" s="10"/>
      <c r="B33" s="11"/>
      <c r="C33" s="24"/>
      <c r="D33" s="24"/>
      <c r="E33" s="24"/>
      <c r="F33" s="36"/>
      <c r="G33" s="286" t="s">
        <v>52</v>
      </c>
      <c r="H33" s="286"/>
      <c r="I33" s="53">
        <f>4082768116.71/1000</f>
        <v>4082768.1167100002</v>
      </c>
      <c r="J33" s="38"/>
      <c r="K33" s="54">
        <f>3082713379.32/1000</f>
        <v>3082713.3793200003</v>
      </c>
    </row>
    <row r="34" spans="1:11" ht="15.75" thickTop="1" x14ac:dyDescent="0.25">
      <c r="A34" s="18"/>
      <c r="B34" s="11"/>
      <c r="C34" s="24"/>
      <c r="D34" s="24"/>
      <c r="E34" s="24"/>
      <c r="F34" s="36"/>
      <c r="G34" s="16"/>
      <c r="H34" s="16"/>
      <c r="I34" s="16"/>
      <c r="J34" s="16"/>
      <c r="K34" s="55"/>
    </row>
    <row r="35" spans="1:11" ht="15.75" thickBot="1" x14ac:dyDescent="0.3">
      <c r="A35" s="56"/>
      <c r="B35" s="57"/>
      <c r="C35" s="58"/>
      <c r="D35" s="58"/>
      <c r="E35" s="58"/>
      <c r="F35" s="59"/>
      <c r="G35" s="60"/>
      <c r="H35" s="57"/>
      <c r="I35" s="61"/>
      <c r="J35" s="61"/>
      <c r="K35" s="62"/>
    </row>
  </sheetData>
  <mergeCells count="8">
    <mergeCell ref="G33:H33"/>
    <mergeCell ref="A1:K1"/>
    <mergeCell ref="A2:K2"/>
    <mergeCell ref="A3:K3"/>
    <mergeCell ref="G9:H9"/>
    <mergeCell ref="G11:H11"/>
    <mergeCell ref="A17:B17"/>
    <mergeCell ref="G30:H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F17" sqref="F17"/>
    </sheetView>
  </sheetViews>
  <sheetFormatPr baseColWidth="10" defaultRowHeight="15" x14ac:dyDescent="0.25"/>
  <cols>
    <col min="1" max="1" width="65.42578125" style="205" bestFit="1" customWidth="1"/>
    <col min="2" max="2" width="17.7109375" style="3" bestFit="1" customWidth="1"/>
    <col min="3" max="3" width="22.7109375" style="3" bestFit="1" customWidth="1"/>
    <col min="4" max="4" width="21.42578125" style="3" bestFit="1" customWidth="1"/>
    <col min="5" max="5" width="17.28515625" style="3" bestFit="1" customWidth="1"/>
    <col min="6" max="6" width="17.140625" style="3" bestFit="1" customWidth="1"/>
    <col min="7" max="16384" width="11.42578125" style="3"/>
  </cols>
  <sheetData>
    <row r="1" spans="1:6" ht="20.25" x14ac:dyDescent="0.3">
      <c r="A1" s="296" t="s">
        <v>53</v>
      </c>
      <c r="B1" s="296"/>
      <c r="C1" s="296"/>
      <c r="D1" s="296"/>
      <c r="E1" s="296"/>
      <c r="F1" s="296"/>
    </row>
    <row r="2" spans="1:6" ht="20.25" x14ac:dyDescent="0.3">
      <c r="A2" s="296" t="s">
        <v>0</v>
      </c>
      <c r="B2" s="296"/>
      <c r="C2" s="296"/>
      <c r="D2" s="296"/>
      <c r="E2" s="296"/>
      <c r="F2" s="296"/>
    </row>
    <row r="3" spans="1:6" ht="20.25" x14ac:dyDescent="0.3">
      <c r="A3" s="296" t="s">
        <v>475</v>
      </c>
      <c r="B3" s="296"/>
      <c r="C3" s="296"/>
      <c r="D3" s="296"/>
      <c r="E3" s="296"/>
      <c r="F3" s="296"/>
    </row>
    <row r="4" spans="1:6" ht="21" thickBot="1" x14ac:dyDescent="0.35">
      <c r="A4" s="296" t="s">
        <v>476</v>
      </c>
      <c r="B4" s="296"/>
      <c r="C4" s="296"/>
      <c r="D4" s="296"/>
      <c r="E4" s="296"/>
      <c r="F4" s="296"/>
    </row>
    <row r="5" spans="1:6" ht="79.5" thickBot="1" x14ac:dyDescent="0.3">
      <c r="A5" s="206" t="s">
        <v>54</v>
      </c>
      <c r="B5" s="207" t="s">
        <v>55</v>
      </c>
      <c r="C5" s="207" t="s">
        <v>56</v>
      </c>
      <c r="D5" s="207" t="s">
        <v>57</v>
      </c>
      <c r="E5" s="207" t="s">
        <v>58</v>
      </c>
      <c r="F5" s="207" t="s">
        <v>59</v>
      </c>
    </row>
    <row r="6" spans="1:6" ht="32.25" x14ac:dyDescent="0.3">
      <c r="A6" s="193" t="s">
        <v>60</v>
      </c>
      <c r="B6" s="194"/>
      <c r="C6" s="195">
        <v>-198256</v>
      </c>
      <c r="D6" s="195">
        <v>1823500</v>
      </c>
      <c r="E6" s="194"/>
      <c r="F6" s="196">
        <v>1625244</v>
      </c>
    </row>
    <row r="7" spans="1:6" ht="20.25" x14ac:dyDescent="0.3">
      <c r="A7" s="193" t="s">
        <v>61</v>
      </c>
      <c r="B7" s="194"/>
      <c r="C7" s="195"/>
      <c r="D7" s="195"/>
      <c r="E7" s="194"/>
      <c r="F7" s="196">
        <v>0</v>
      </c>
    </row>
    <row r="8" spans="1:6" ht="31.5" x14ac:dyDescent="0.3">
      <c r="A8" s="197" t="s">
        <v>62</v>
      </c>
      <c r="B8" s="194"/>
      <c r="C8" s="195">
        <v>-48834</v>
      </c>
      <c r="D8" s="195"/>
      <c r="E8" s="194"/>
      <c r="F8" s="196">
        <v>-48834</v>
      </c>
    </row>
    <row r="9" spans="1:6" ht="20.25" x14ac:dyDescent="0.3">
      <c r="A9" s="193" t="s">
        <v>63</v>
      </c>
      <c r="B9" s="194"/>
      <c r="C9" s="195"/>
      <c r="D9" s="195"/>
      <c r="E9" s="194"/>
      <c r="F9" s="196">
        <v>0</v>
      </c>
    </row>
    <row r="10" spans="1:6" ht="20.25" x14ac:dyDescent="0.3">
      <c r="A10" s="197" t="s">
        <v>64</v>
      </c>
      <c r="B10" s="194"/>
      <c r="C10" s="195"/>
      <c r="D10" s="195"/>
      <c r="E10" s="194"/>
      <c r="F10" s="196">
        <v>0</v>
      </c>
    </row>
    <row r="11" spans="1:6" ht="20.25" x14ac:dyDescent="0.3">
      <c r="A11" s="197" t="s">
        <v>65</v>
      </c>
      <c r="B11" s="194"/>
      <c r="C11" s="195"/>
      <c r="D11" s="195"/>
      <c r="E11" s="194"/>
      <c r="F11" s="196">
        <v>0</v>
      </c>
    </row>
    <row r="12" spans="1:6" ht="32.25" x14ac:dyDescent="0.3">
      <c r="A12" s="193" t="s">
        <v>66</v>
      </c>
      <c r="B12" s="194"/>
      <c r="C12" s="195"/>
      <c r="D12" s="195"/>
      <c r="E12" s="194"/>
      <c r="F12" s="196">
        <v>0</v>
      </c>
    </row>
    <row r="13" spans="1:6" ht="20.25" x14ac:dyDescent="0.3">
      <c r="A13" s="197" t="s">
        <v>67</v>
      </c>
      <c r="B13" s="194"/>
      <c r="C13" s="195"/>
      <c r="D13" s="195">
        <v>0</v>
      </c>
      <c r="E13" s="194"/>
      <c r="F13" s="196">
        <v>0</v>
      </c>
    </row>
    <row r="14" spans="1:6" ht="20.25" x14ac:dyDescent="0.3">
      <c r="A14" s="197" t="s">
        <v>68</v>
      </c>
      <c r="B14" s="194"/>
      <c r="C14" s="195"/>
      <c r="D14" s="195"/>
      <c r="E14" s="194"/>
      <c r="F14" s="196">
        <v>0</v>
      </c>
    </row>
    <row r="15" spans="1:6" ht="20.25" x14ac:dyDescent="0.3">
      <c r="A15" s="197" t="s">
        <v>69</v>
      </c>
      <c r="B15" s="194"/>
      <c r="C15" s="195"/>
      <c r="D15" s="195">
        <v>979630</v>
      </c>
      <c r="E15" s="194"/>
      <c r="F15" s="196">
        <v>979630</v>
      </c>
    </row>
    <row r="16" spans="1:6" ht="20.25" x14ac:dyDescent="0.3">
      <c r="A16" s="197" t="s">
        <v>70</v>
      </c>
      <c r="B16" s="194"/>
      <c r="C16" s="194"/>
      <c r="D16" s="194"/>
      <c r="E16" s="194"/>
      <c r="F16" s="196">
        <v>0</v>
      </c>
    </row>
    <row r="17" spans="1:6" ht="33" thickBot="1" x14ac:dyDescent="0.35">
      <c r="A17" s="193" t="s">
        <v>71</v>
      </c>
      <c r="B17" s="198">
        <v>0</v>
      </c>
      <c r="C17" s="198">
        <v>-247090</v>
      </c>
      <c r="D17" s="198">
        <v>2803130</v>
      </c>
      <c r="E17" s="198">
        <v>0</v>
      </c>
      <c r="F17" s="199">
        <v>2556040</v>
      </c>
    </row>
    <row r="18" spans="1:6" ht="21" thickTop="1" x14ac:dyDescent="0.3">
      <c r="A18" s="197"/>
      <c r="B18" s="194"/>
      <c r="C18" s="194"/>
      <c r="D18" s="194"/>
      <c r="E18" s="194"/>
      <c r="F18" s="200"/>
    </row>
    <row r="19" spans="1:6" ht="32.25" x14ac:dyDescent="0.3">
      <c r="A19" s="193" t="s">
        <v>72</v>
      </c>
      <c r="B19" s="195"/>
      <c r="C19" s="195">
        <v>0</v>
      </c>
      <c r="D19" s="195"/>
      <c r="E19" s="195"/>
      <c r="F19" s="201">
        <v>0</v>
      </c>
    </row>
    <row r="20" spans="1:6" ht="20.25" x14ac:dyDescent="0.3">
      <c r="A20" s="193" t="s">
        <v>61</v>
      </c>
      <c r="B20" s="195"/>
      <c r="C20" s="195"/>
      <c r="D20" s="195"/>
      <c r="E20" s="195"/>
      <c r="F20" s="201">
        <v>0</v>
      </c>
    </row>
    <row r="21" spans="1:6" ht="31.5" x14ac:dyDescent="0.3">
      <c r="A21" s="197" t="s">
        <v>62</v>
      </c>
      <c r="B21" s="195"/>
      <c r="C21" s="195">
        <v>71480</v>
      </c>
      <c r="D21" s="195"/>
      <c r="E21" s="195"/>
      <c r="F21" s="201">
        <v>71480</v>
      </c>
    </row>
    <row r="22" spans="1:6" ht="20.25" x14ac:dyDescent="0.3">
      <c r="A22" s="193" t="s">
        <v>63</v>
      </c>
      <c r="B22" s="195"/>
      <c r="C22" s="195"/>
      <c r="D22" s="195"/>
      <c r="E22" s="195"/>
      <c r="F22" s="201">
        <v>0</v>
      </c>
    </row>
    <row r="23" spans="1:6" ht="20.25" x14ac:dyDescent="0.3">
      <c r="A23" s="197" t="s">
        <v>64</v>
      </c>
      <c r="B23" s="195"/>
      <c r="C23" s="195"/>
      <c r="D23" s="195"/>
      <c r="E23" s="195"/>
      <c r="F23" s="201">
        <v>0</v>
      </c>
    </row>
    <row r="24" spans="1:6" ht="20.25" x14ac:dyDescent="0.3">
      <c r="A24" s="197" t="s">
        <v>65</v>
      </c>
      <c r="B24" s="195"/>
      <c r="C24" s="195"/>
      <c r="D24" s="195"/>
      <c r="E24" s="195"/>
      <c r="F24" s="201">
        <v>0</v>
      </c>
    </row>
    <row r="25" spans="1:6" ht="32.25" x14ac:dyDescent="0.3">
      <c r="A25" s="193" t="s">
        <v>66</v>
      </c>
      <c r="B25" s="195"/>
      <c r="C25" s="195"/>
      <c r="D25" s="195"/>
      <c r="E25" s="195"/>
      <c r="F25" s="201">
        <v>0</v>
      </c>
    </row>
    <row r="26" spans="1:6" ht="20.25" x14ac:dyDescent="0.3">
      <c r="A26" s="197" t="s">
        <v>67</v>
      </c>
      <c r="B26" s="195"/>
      <c r="C26" s="195"/>
      <c r="D26" s="195">
        <v>0</v>
      </c>
      <c r="E26" s="195"/>
      <c r="F26" s="201">
        <v>0</v>
      </c>
    </row>
    <row r="27" spans="1:6" ht="20.25" x14ac:dyDescent="0.3">
      <c r="A27" s="197" t="s">
        <v>68</v>
      </c>
      <c r="B27" s="195"/>
      <c r="C27" s="195"/>
      <c r="D27" s="195"/>
      <c r="E27" s="195"/>
      <c r="F27" s="201">
        <v>0</v>
      </c>
    </row>
    <row r="28" spans="1:6" ht="20.25" x14ac:dyDescent="0.3">
      <c r="A28" s="197" t="s">
        <v>69</v>
      </c>
      <c r="B28" s="195"/>
      <c r="C28" s="195"/>
      <c r="D28" s="195">
        <v>942743</v>
      </c>
      <c r="E28" s="195"/>
      <c r="F28" s="201">
        <v>942743</v>
      </c>
    </row>
    <row r="29" spans="1:6" ht="20.25" x14ac:dyDescent="0.3">
      <c r="A29" s="197" t="s">
        <v>70</v>
      </c>
      <c r="B29" s="195"/>
      <c r="C29" s="195"/>
      <c r="D29" s="195"/>
      <c r="E29" s="195"/>
      <c r="F29" s="201">
        <v>0</v>
      </c>
    </row>
    <row r="30" spans="1:6" ht="33" thickBot="1" x14ac:dyDescent="0.35">
      <c r="A30" s="193" t="s">
        <v>73</v>
      </c>
      <c r="B30" s="198">
        <v>0</v>
      </c>
      <c r="C30" s="198">
        <v>-175610</v>
      </c>
      <c r="D30" s="198">
        <v>3745873</v>
      </c>
      <c r="E30" s="198">
        <v>0</v>
      </c>
      <c r="F30" s="199">
        <v>3570263</v>
      </c>
    </row>
    <row r="31" spans="1:6" ht="17.25" thickTop="1" thickBot="1" x14ac:dyDescent="0.3">
      <c r="A31" s="202"/>
      <c r="B31" s="203"/>
      <c r="C31" s="203"/>
      <c r="D31" s="203"/>
      <c r="E31" s="203"/>
      <c r="F31" s="204"/>
    </row>
  </sheetData>
  <mergeCells count="4">
    <mergeCell ref="A4:F4"/>
    <mergeCell ref="A1:F1"/>
    <mergeCell ref="A2:F2"/>
    <mergeCell ref="A3:F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53" workbookViewId="0">
      <selection activeCell="D13" sqref="D13"/>
    </sheetView>
  </sheetViews>
  <sheetFormatPr baseColWidth="10" defaultRowHeight="18" x14ac:dyDescent="0.25"/>
  <cols>
    <col min="1" max="1" width="6.28515625" style="228" bestFit="1" customWidth="1"/>
    <col min="2" max="2" width="11.42578125" style="228" customWidth="1"/>
    <col min="3" max="3" width="40" style="228" customWidth="1"/>
    <col min="4" max="5" width="21" style="229" customWidth="1"/>
    <col min="6" max="6" width="5.140625" style="228" customWidth="1"/>
    <col min="7" max="16384" width="11.42578125" style="3"/>
  </cols>
  <sheetData>
    <row r="1" spans="1:6" x14ac:dyDescent="0.25">
      <c r="A1" s="300" t="s">
        <v>74</v>
      </c>
      <c r="B1" s="300"/>
      <c r="C1" s="300"/>
      <c r="D1" s="300"/>
      <c r="E1" s="300"/>
      <c r="F1" s="300"/>
    </row>
    <row r="2" spans="1:6" x14ac:dyDescent="0.25">
      <c r="A2" s="300" t="s">
        <v>75</v>
      </c>
      <c r="B2" s="300"/>
      <c r="C2" s="300"/>
      <c r="D2" s="300"/>
      <c r="E2" s="300"/>
      <c r="F2" s="300"/>
    </row>
    <row r="3" spans="1:6" x14ac:dyDescent="0.25">
      <c r="A3" s="300" t="s">
        <v>478</v>
      </c>
      <c r="B3" s="300"/>
      <c r="C3" s="300"/>
      <c r="D3" s="300"/>
      <c r="E3" s="300"/>
      <c r="F3" s="300"/>
    </row>
    <row r="4" spans="1:6" ht="18.75" thickBot="1" x14ac:dyDescent="0.3">
      <c r="A4" s="300" t="s">
        <v>477</v>
      </c>
      <c r="B4" s="300"/>
      <c r="C4" s="300"/>
      <c r="D4" s="300"/>
      <c r="E4" s="300"/>
      <c r="F4" s="300"/>
    </row>
    <row r="5" spans="1:6" x14ac:dyDescent="0.25">
      <c r="A5" s="230"/>
      <c r="B5" s="301"/>
      <c r="C5" s="301"/>
      <c r="D5" s="231" t="s">
        <v>76</v>
      </c>
      <c r="E5" s="231" t="s">
        <v>77</v>
      </c>
      <c r="F5" s="232"/>
    </row>
    <row r="6" spans="1:6" x14ac:dyDescent="0.25">
      <c r="A6" s="208"/>
      <c r="B6" s="209"/>
      <c r="C6" s="209"/>
      <c r="D6" s="210"/>
      <c r="E6" s="210"/>
      <c r="F6" s="211"/>
    </row>
    <row r="7" spans="1:6" x14ac:dyDescent="0.25">
      <c r="A7" s="212"/>
      <c r="B7" s="298" t="s">
        <v>78</v>
      </c>
      <c r="C7" s="298"/>
      <c r="D7" s="213">
        <v>-74788</v>
      </c>
      <c r="E7" s="213">
        <v>797110.13092999975</v>
      </c>
      <c r="F7" s="233"/>
    </row>
    <row r="8" spans="1:6" x14ac:dyDescent="0.25">
      <c r="A8" s="214"/>
      <c r="B8" s="215"/>
      <c r="C8" s="216"/>
      <c r="D8" s="217"/>
      <c r="E8" s="217"/>
      <c r="F8" s="233"/>
    </row>
    <row r="9" spans="1:6" x14ac:dyDescent="0.25">
      <c r="A9" s="218"/>
      <c r="B9" s="298" t="s">
        <v>79</v>
      </c>
      <c r="C9" s="298"/>
      <c r="D9" s="213">
        <v>-17396</v>
      </c>
      <c r="E9" s="213">
        <v>494494.13092999969</v>
      </c>
      <c r="F9" s="233"/>
    </row>
    <row r="10" spans="1:6" x14ac:dyDescent="0.25">
      <c r="A10" s="218"/>
      <c r="B10" s="215"/>
      <c r="C10" s="216"/>
      <c r="D10" s="217"/>
      <c r="E10" s="217"/>
      <c r="F10" s="233"/>
    </row>
    <row r="11" spans="1:6" x14ac:dyDescent="0.25">
      <c r="A11" s="234"/>
      <c r="B11" s="297" t="s">
        <v>80</v>
      </c>
      <c r="C11" s="297"/>
      <c r="D11" s="219">
        <v>0</v>
      </c>
      <c r="E11" s="219">
        <v>494494.13092999969</v>
      </c>
      <c r="F11" s="233"/>
    </row>
    <row r="12" spans="1:6" x14ac:dyDescent="0.25">
      <c r="A12" s="220"/>
      <c r="B12" s="297" t="s">
        <v>81</v>
      </c>
      <c r="C12" s="297"/>
      <c r="D12" s="219">
        <v>-8357</v>
      </c>
      <c r="E12" s="219">
        <v>0</v>
      </c>
      <c r="F12" s="233"/>
    </row>
    <row r="13" spans="1:6" x14ac:dyDescent="0.25">
      <c r="A13" s="220"/>
      <c r="B13" s="297" t="s">
        <v>24</v>
      </c>
      <c r="C13" s="297"/>
      <c r="D13" s="219">
        <v>-9039</v>
      </c>
      <c r="E13" s="219">
        <v>0</v>
      </c>
      <c r="F13" s="233"/>
    </row>
    <row r="14" spans="1:6" x14ac:dyDescent="0.25">
      <c r="A14" s="220"/>
      <c r="B14" s="297" t="s">
        <v>82</v>
      </c>
      <c r="C14" s="297"/>
      <c r="D14" s="219">
        <v>0</v>
      </c>
      <c r="E14" s="219">
        <v>0</v>
      </c>
      <c r="F14" s="233"/>
    </row>
    <row r="15" spans="1:6" x14ac:dyDescent="0.25">
      <c r="A15" s="220"/>
      <c r="B15" s="297" t="s">
        <v>83</v>
      </c>
      <c r="C15" s="297"/>
      <c r="D15" s="219">
        <v>0</v>
      </c>
      <c r="E15" s="219">
        <v>0</v>
      </c>
      <c r="F15" s="233"/>
    </row>
    <row r="16" spans="1:6" x14ac:dyDescent="0.25">
      <c r="A16" s="220"/>
      <c r="B16" s="297" t="s">
        <v>84</v>
      </c>
      <c r="C16" s="297"/>
      <c r="D16" s="219">
        <v>0</v>
      </c>
      <c r="E16" s="219">
        <v>0</v>
      </c>
      <c r="F16" s="233"/>
    </row>
    <row r="17" spans="1:6" x14ac:dyDescent="0.25">
      <c r="A17" s="220"/>
      <c r="B17" s="297" t="s">
        <v>85</v>
      </c>
      <c r="C17" s="297"/>
      <c r="D17" s="219">
        <v>0</v>
      </c>
      <c r="E17" s="219">
        <v>0</v>
      </c>
      <c r="F17" s="233"/>
    </row>
    <row r="18" spans="1:6" x14ac:dyDescent="0.25">
      <c r="A18" s="218"/>
      <c r="B18" s="215"/>
      <c r="C18" s="216"/>
      <c r="D18" s="217"/>
      <c r="E18" s="217"/>
      <c r="F18" s="233"/>
    </row>
    <row r="19" spans="1:6" x14ac:dyDescent="0.25">
      <c r="A19" s="218"/>
      <c r="B19" s="298" t="s">
        <v>86</v>
      </c>
      <c r="C19" s="298"/>
      <c r="D19" s="213">
        <v>-57392</v>
      </c>
      <c r="E19" s="213">
        <v>302616</v>
      </c>
      <c r="F19" s="233"/>
    </row>
    <row r="20" spans="1:6" x14ac:dyDescent="0.25">
      <c r="A20" s="218"/>
      <c r="B20" s="221"/>
      <c r="C20" s="221"/>
      <c r="D20" s="213"/>
      <c r="E20" s="213"/>
      <c r="F20" s="233"/>
    </row>
    <row r="21" spans="1:6" x14ac:dyDescent="0.25">
      <c r="A21" s="218"/>
      <c r="B21" s="221"/>
      <c r="C21" s="221"/>
      <c r="D21" s="213"/>
      <c r="E21" s="213"/>
      <c r="F21" s="233"/>
    </row>
    <row r="22" spans="1:6" x14ac:dyDescent="0.25">
      <c r="A22" s="218"/>
      <c r="B22" s="221"/>
      <c r="C22" s="221"/>
      <c r="D22" s="213"/>
      <c r="E22" s="213"/>
      <c r="F22" s="233"/>
    </row>
    <row r="23" spans="1:6" x14ac:dyDescent="0.25">
      <c r="A23" s="218"/>
      <c r="B23" s="221"/>
      <c r="C23" s="221"/>
      <c r="D23" s="213"/>
      <c r="E23" s="213"/>
      <c r="F23" s="233"/>
    </row>
    <row r="24" spans="1:6" x14ac:dyDescent="0.25">
      <c r="A24" s="218"/>
      <c r="B24" s="215"/>
      <c r="C24" s="216"/>
      <c r="D24" s="217"/>
      <c r="E24" s="217"/>
      <c r="F24" s="233"/>
    </row>
    <row r="25" spans="1:6" x14ac:dyDescent="0.25">
      <c r="A25" s="220"/>
      <c r="B25" s="297" t="s">
        <v>32</v>
      </c>
      <c r="C25" s="297"/>
      <c r="D25" s="219">
        <v>0</v>
      </c>
      <c r="E25" s="219">
        <v>8964</v>
      </c>
      <c r="F25" s="233"/>
    </row>
    <row r="26" spans="1:6" x14ac:dyDescent="0.25">
      <c r="A26" s="220"/>
      <c r="B26" s="297" t="s">
        <v>87</v>
      </c>
      <c r="C26" s="297"/>
      <c r="D26" s="219">
        <v>0</v>
      </c>
      <c r="E26" s="219">
        <v>0</v>
      </c>
      <c r="F26" s="233"/>
    </row>
    <row r="27" spans="1:6" x14ac:dyDescent="0.25">
      <c r="A27" s="220"/>
      <c r="B27" s="297" t="s">
        <v>34</v>
      </c>
      <c r="C27" s="297"/>
      <c r="D27" s="219">
        <v>0</v>
      </c>
      <c r="E27" s="219">
        <v>251878</v>
      </c>
      <c r="F27" s="233"/>
    </row>
    <row r="28" spans="1:6" x14ac:dyDescent="0.25">
      <c r="A28" s="220"/>
      <c r="B28" s="297" t="s">
        <v>36</v>
      </c>
      <c r="C28" s="297"/>
      <c r="D28" s="219">
        <v>0</v>
      </c>
      <c r="E28" s="219">
        <v>40765</v>
      </c>
      <c r="F28" s="233"/>
    </row>
    <row r="29" spans="1:6" x14ac:dyDescent="0.25">
      <c r="A29" s="220"/>
      <c r="B29" s="297" t="s">
        <v>88</v>
      </c>
      <c r="C29" s="297"/>
      <c r="D29" s="219">
        <v>0</v>
      </c>
      <c r="E29" s="219">
        <v>1009</v>
      </c>
      <c r="F29" s="233"/>
    </row>
    <row r="30" spans="1:6" x14ac:dyDescent="0.25">
      <c r="A30" s="220"/>
      <c r="B30" s="297" t="s">
        <v>89</v>
      </c>
      <c r="C30" s="297"/>
      <c r="D30" s="219">
        <v>-57392</v>
      </c>
      <c r="E30" s="219">
        <v>0</v>
      </c>
      <c r="F30" s="233"/>
    </row>
    <row r="31" spans="1:6" x14ac:dyDescent="0.25">
      <c r="A31" s="220"/>
      <c r="B31" s="297" t="s">
        <v>40</v>
      </c>
      <c r="C31" s="297"/>
      <c r="D31" s="219">
        <v>0</v>
      </c>
      <c r="E31" s="219">
        <v>0</v>
      </c>
      <c r="F31" s="233"/>
    </row>
    <row r="32" spans="1:6" x14ac:dyDescent="0.25">
      <c r="A32" s="220"/>
      <c r="B32" s="297" t="s">
        <v>90</v>
      </c>
      <c r="C32" s="297"/>
      <c r="D32" s="219">
        <v>0</v>
      </c>
      <c r="E32" s="219">
        <v>0</v>
      </c>
      <c r="F32" s="233"/>
    </row>
    <row r="33" spans="1:6" x14ac:dyDescent="0.25">
      <c r="A33" s="220"/>
      <c r="B33" s="297" t="s">
        <v>91</v>
      </c>
      <c r="C33" s="297"/>
      <c r="D33" s="219">
        <v>0</v>
      </c>
      <c r="E33" s="219">
        <v>0</v>
      </c>
      <c r="F33" s="233"/>
    </row>
    <row r="34" spans="1:6" x14ac:dyDescent="0.25">
      <c r="A34" s="218"/>
      <c r="B34" s="215"/>
      <c r="C34" s="216"/>
      <c r="D34" s="222"/>
      <c r="E34" s="222"/>
      <c r="F34" s="233"/>
    </row>
    <row r="35" spans="1:6" x14ac:dyDescent="0.25">
      <c r="A35" s="208"/>
      <c r="B35" s="298" t="s">
        <v>17</v>
      </c>
      <c r="C35" s="298"/>
      <c r="D35" s="213">
        <v>214532</v>
      </c>
      <c r="E35" s="213">
        <v>-99418</v>
      </c>
      <c r="F35" s="233"/>
    </row>
    <row r="36" spans="1:6" x14ac:dyDescent="0.25">
      <c r="A36" s="223"/>
      <c r="B36" s="215"/>
      <c r="C36" s="215"/>
      <c r="D36" s="217"/>
      <c r="E36" s="217"/>
      <c r="F36" s="233"/>
    </row>
    <row r="37" spans="1:6" x14ac:dyDescent="0.25">
      <c r="A37" s="223"/>
      <c r="B37" s="298" t="s">
        <v>92</v>
      </c>
      <c r="C37" s="298"/>
      <c r="D37" s="213">
        <v>57076</v>
      </c>
      <c r="E37" s="213">
        <v>-192</v>
      </c>
      <c r="F37" s="233"/>
    </row>
    <row r="38" spans="1:6" x14ac:dyDescent="0.25">
      <c r="A38" s="223"/>
      <c r="B38" s="215"/>
      <c r="C38" s="215"/>
      <c r="D38" s="217"/>
      <c r="E38" s="217"/>
      <c r="F38" s="233"/>
    </row>
    <row r="39" spans="1:6" x14ac:dyDescent="0.25">
      <c r="A39" s="223"/>
      <c r="B39" s="297" t="s">
        <v>93</v>
      </c>
      <c r="C39" s="297"/>
      <c r="D39" s="219">
        <v>40376</v>
      </c>
      <c r="E39" s="219">
        <v>0</v>
      </c>
      <c r="F39" s="233"/>
    </row>
    <row r="40" spans="1:6" x14ac:dyDescent="0.25">
      <c r="A40" s="223"/>
      <c r="B40" s="297" t="s">
        <v>94</v>
      </c>
      <c r="C40" s="297"/>
      <c r="D40" s="219">
        <v>0</v>
      </c>
      <c r="E40" s="219">
        <v>0</v>
      </c>
      <c r="F40" s="233"/>
    </row>
    <row r="41" spans="1:6" x14ac:dyDescent="0.25">
      <c r="A41" s="234"/>
      <c r="B41" s="297" t="s">
        <v>23</v>
      </c>
      <c r="C41" s="297"/>
      <c r="D41" s="219">
        <v>14778</v>
      </c>
      <c r="E41" s="219">
        <v>0</v>
      </c>
      <c r="F41" s="233"/>
    </row>
    <row r="42" spans="1:6" x14ac:dyDescent="0.25">
      <c r="A42" s="223"/>
      <c r="B42" s="297" t="s">
        <v>95</v>
      </c>
      <c r="C42" s="297"/>
      <c r="D42" s="219">
        <v>0</v>
      </c>
      <c r="E42" s="219">
        <v>0</v>
      </c>
      <c r="F42" s="233"/>
    </row>
    <row r="43" spans="1:6" x14ac:dyDescent="0.25">
      <c r="A43" s="223"/>
      <c r="B43" s="297" t="s">
        <v>25</v>
      </c>
      <c r="C43" s="297"/>
      <c r="D43" s="219">
        <v>0</v>
      </c>
      <c r="E43" s="219">
        <v>-192</v>
      </c>
      <c r="F43" s="233"/>
    </row>
    <row r="44" spans="1:6" x14ac:dyDescent="0.25">
      <c r="A44" s="234"/>
      <c r="B44" s="297" t="s">
        <v>26</v>
      </c>
      <c r="C44" s="297"/>
      <c r="D44" s="219">
        <v>1922</v>
      </c>
      <c r="E44" s="219">
        <v>0</v>
      </c>
      <c r="F44" s="233"/>
    </row>
    <row r="45" spans="1:6" x14ac:dyDescent="0.25">
      <c r="A45" s="223"/>
      <c r="B45" s="297" t="s">
        <v>96</v>
      </c>
      <c r="C45" s="297"/>
      <c r="D45" s="219">
        <v>0</v>
      </c>
      <c r="E45" s="219">
        <v>0</v>
      </c>
      <c r="F45" s="233"/>
    </row>
    <row r="46" spans="1:6" x14ac:dyDescent="0.25">
      <c r="A46" s="223"/>
      <c r="B46" s="297" t="s">
        <v>28</v>
      </c>
      <c r="C46" s="297"/>
      <c r="D46" s="219">
        <v>0</v>
      </c>
      <c r="E46" s="219">
        <v>0</v>
      </c>
      <c r="F46" s="233"/>
    </row>
    <row r="47" spans="1:6" x14ac:dyDescent="0.25">
      <c r="A47" s="223"/>
      <c r="B47" s="215"/>
      <c r="C47" s="215"/>
      <c r="D47" s="217"/>
      <c r="E47" s="217"/>
      <c r="F47" s="233"/>
    </row>
    <row r="48" spans="1:6" ht="18.75" x14ac:dyDescent="0.25">
      <c r="A48" s="223"/>
      <c r="B48" s="299" t="s">
        <v>97</v>
      </c>
      <c r="C48" s="299"/>
      <c r="D48" s="213">
        <v>157456</v>
      </c>
      <c r="E48" s="213">
        <v>-99226</v>
      </c>
      <c r="F48" s="233"/>
    </row>
    <row r="49" spans="1:6" x14ac:dyDescent="0.25">
      <c r="A49" s="223"/>
      <c r="B49" s="215"/>
      <c r="C49" s="215"/>
      <c r="D49" s="217"/>
      <c r="E49" s="217"/>
      <c r="F49" s="233"/>
    </row>
    <row r="50" spans="1:6" x14ac:dyDescent="0.25">
      <c r="A50" s="223"/>
      <c r="B50" s="297" t="s">
        <v>98</v>
      </c>
      <c r="C50" s="297"/>
      <c r="D50" s="219">
        <v>0</v>
      </c>
      <c r="E50" s="219">
        <v>0</v>
      </c>
      <c r="F50" s="233"/>
    </row>
    <row r="51" spans="1:6" x14ac:dyDescent="0.25">
      <c r="A51" s="223"/>
      <c r="B51" s="297" t="s">
        <v>99</v>
      </c>
      <c r="C51" s="297"/>
      <c r="D51" s="219">
        <v>0</v>
      </c>
      <c r="E51" s="219">
        <v>0</v>
      </c>
      <c r="F51" s="233"/>
    </row>
    <row r="52" spans="1:6" x14ac:dyDescent="0.25">
      <c r="A52" s="234"/>
      <c r="B52" s="297" t="s">
        <v>33</v>
      </c>
      <c r="C52" s="297"/>
      <c r="D52" s="219">
        <v>157456</v>
      </c>
      <c r="E52" s="219">
        <v>0</v>
      </c>
      <c r="F52" s="233"/>
    </row>
    <row r="53" spans="1:6" x14ac:dyDescent="0.25">
      <c r="A53" s="223"/>
      <c r="B53" s="297" t="s">
        <v>100</v>
      </c>
      <c r="C53" s="297"/>
      <c r="D53" s="219">
        <v>0</v>
      </c>
      <c r="E53" s="219">
        <v>0</v>
      </c>
      <c r="F53" s="224"/>
    </row>
    <row r="54" spans="1:6" x14ac:dyDescent="0.25">
      <c r="A54" s="223"/>
      <c r="B54" s="297" t="s">
        <v>101</v>
      </c>
      <c r="C54" s="297"/>
      <c r="D54" s="219">
        <v>0</v>
      </c>
      <c r="E54" s="219">
        <v>0</v>
      </c>
      <c r="F54" s="224"/>
    </row>
    <row r="55" spans="1:6" x14ac:dyDescent="0.25">
      <c r="A55" s="223"/>
      <c r="B55" s="297" t="s">
        <v>35</v>
      </c>
      <c r="C55" s="297"/>
      <c r="D55" s="219">
        <v>0</v>
      </c>
      <c r="E55" s="219">
        <v>-99226</v>
      </c>
      <c r="F55" s="225"/>
    </row>
    <row r="56" spans="1:6" x14ac:dyDescent="0.25">
      <c r="A56" s="223"/>
      <c r="B56" s="215"/>
      <c r="C56" s="215"/>
      <c r="D56" s="222"/>
      <c r="E56" s="222"/>
      <c r="F56" s="225"/>
    </row>
    <row r="57" spans="1:6" x14ac:dyDescent="0.25">
      <c r="A57" s="223"/>
      <c r="B57" s="298" t="s">
        <v>102</v>
      </c>
      <c r="C57" s="298"/>
      <c r="D57" s="213">
        <v>81062.83673000001</v>
      </c>
      <c r="E57" s="213">
        <v>-918499</v>
      </c>
      <c r="F57" s="225"/>
    </row>
    <row r="58" spans="1:6" x14ac:dyDescent="0.25">
      <c r="A58" s="208"/>
      <c r="B58" s="215"/>
      <c r="C58" s="215"/>
      <c r="D58" s="217"/>
      <c r="E58" s="217"/>
      <c r="F58" s="225"/>
    </row>
    <row r="59" spans="1:6" x14ac:dyDescent="0.25">
      <c r="A59" s="208"/>
      <c r="B59" s="298" t="s">
        <v>44</v>
      </c>
      <c r="C59" s="298"/>
      <c r="D59" s="213">
        <v>0</v>
      </c>
      <c r="E59" s="213">
        <v>0</v>
      </c>
      <c r="F59" s="225"/>
    </row>
    <row r="60" spans="1:6" x14ac:dyDescent="0.25">
      <c r="A60" s="208"/>
      <c r="B60" s="215"/>
      <c r="C60" s="215"/>
      <c r="D60" s="217"/>
      <c r="E60" s="217"/>
      <c r="F60" s="225"/>
    </row>
    <row r="61" spans="1:6" x14ac:dyDescent="0.25">
      <c r="A61" s="208"/>
      <c r="B61" s="297" t="s">
        <v>103</v>
      </c>
      <c r="C61" s="297"/>
      <c r="D61" s="219">
        <v>0</v>
      </c>
      <c r="E61" s="219">
        <v>0</v>
      </c>
      <c r="F61" s="225"/>
    </row>
    <row r="62" spans="1:6" x14ac:dyDescent="0.25">
      <c r="A62" s="208"/>
      <c r="B62" s="297" t="s">
        <v>104</v>
      </c>
      <c r="C62" s="297"/>
      <c r="D62" s="219">
        <v>0</v>
      </c>
      <c r="E62" s="219">
        <v>0</v>
      </c>
      <c r="F62" s="225"/>
    </row>
    <row r="63" spans="1:6" x14ac:dyDescent="0.25">
      <c r="A63" s="208"/>
      <c r="B63" s="297" t="s">
        <v>105</v>
      </c>
      <c r="C63" s="297"/>
      <c r="D63" s="219">
        <v>0</v>
      </c>
      <c r="E63" s="219">
        <v>0</v>
      </c>
      <c r="F63" s="225"/>
    </row>
    <row r="64" spans="1:6" x14ac:dyDescent="0.25">
      <c r="A64" s="208"/>
      <c r="B64" s="215"/>
      <c r="C64" s="215"/>
      <c r="D64" s="217"/>
      <c r="E64" s="217"/>
      <c r="F64" s="225"/>
    </row>
    <row r="65" spans="1:6" x14ac:dyDescent="0.25">
      <c r="A65" s="208"/>
      <c r="B65" s="298" t="s">
        <v>46</v>
      </c>
      <c r="C65" s="298"/>
      <c r="D65" s="213">
        <v>81062.83673000001</v>
      </c>
      <c r="E65" s="213">
        <v>-918499</v>
      </c>
      <c r="F65" s="225"/>
    </row>
    <row r="66" spans="1:6" x14ac:dyDescent="0.25">
      <c r="A66" s="223"/>
      <c r="B66" s="215"/>
      <c r="C66" s="215"/>
      <c r="D66" s="217"/>
      <c r="E66" s="217"/>
      <c r="F66" s="225"/>
    </row>
    <row r="67" spans="1:6" x14ac:dyDescent="0.25">
      <c r="A67" s="223"/>
      <c r="B67" s="297" t="s">
        <v>106</v>
      </c>
      <c r="C67" s="297"/>
      <c r="D67" s="219">
        <v>0</v>
      </c>
      <c r="E67" s="219">
        <v>-909012</v>
      </c>
      <c r="F67" s="225"/>
    </row>
    <row r="68" spans="1:6" x14ac:dyDescent="0.25">
      <c r="A68" s="223"/>
      <c r="B68" s="297" t="s">
        <v>107</v>
      </c>
      <c r="C68" s="297"/>
      <c r="D68" s="219">
        <v>0</v>
      </c>
      <c r="E68" s="219">
        <v>-9487</v>
      </c>
      <c r="F68" s="225"/>
    </row>
    <row r="69" spans="1:6" x14ac:dyDescent="0.25">
      <c r="A69" s="223"/>
      <c r="B69" s="297" t="s">
        <v>49</v>
      </c>
      <c r="C69" s="297"/>
      <c r="D69" s="219">
        <v>0</v>
      </c>
      <c r="E69" s="219">
        <v>0</v>
      </c>
      <c r="F69" s="225"/>
    </row>
    <row r="70" spans="1:6" x14ac:dyDescent="0.25">
      <c r="A70" s="223"/>
      <c r="B70" s="297" t="s">
        <v>68</v>
      </c>
      <c r="C70" s="297"/>
      <c r="D70" s="219">
        <v>0</v>
      </c>
      <c r="E70" s="219">
        <v>0</v>
      </c>
      <c r="F70" s="225"/>
    </row>
    <row r="71" spans="1:6" x14ac:dyDescent="0.25">
      <c r="A71" s="223"/>
      <c r="B71" s="297" t="s">
        <v>61</v>
      </c>
      <c r="C71" s="297"/>
      <c r="D71" s="219">
        <v>81062.83673000001</v>
      </c>
      <c r="E71" s="219">
        <v>0</v>
      </c>
      <c r="F71" s="211"/>
    </row>
    <row r="72" spans="1:6" x14ac:dyDescent="0.25">
      <c r="A72" s="223"/>
      <c r="B72" s="215"/>
      <c r="C72" s="215"/>
      <c r="D72" s="217"/>
      <c r="E72" s="217"/>
      <c r="F72" s="233"/>
    </row>
    <row r="73" spans="1:6" x14ac:dyDescent="0.25">
      <c r="A73" s="223"/>
      <c r="B73" s="298" t="s">
        <v>108</v>
      </c>
      <c r="C73" s="298"/>
      <c r="D73" s="213">
        <v>0</v>
      </c>
      <c r="E73" s="213">
        <v>0</v>
      </c>
      <c r="F73" s="233"/>
    </row>
    <row r="74" spans="1:6" x14ac:dyDescent="0.25">
      <c r="A74" s="208"/>
      <c r="B74" s="215"/>
      <c r="C74" s="215"/>
      <c r="D74" s="217"/>
      <c r="E74" s="217"/>
      <c r="F74" s="233"/>
    </row>
    <row r="75" spans="1:6" x14ac:dyDescent="0.25">
      <c r="A75" s="208"/>
      <c r="B75" s="297" t="s">
        <v>109</v>
      </c>
      <c r="C75" s="297"/>
      <c r="D75" s="219">
        <v>0</v>
      </c>
      <c r="E75" s="219">
        <v>0</v>
      </c>
      <c r="F75" s="233"/>
    </row>
    <row r="76" spans="1:6" x14ac:dyDescent="0.25">
      <c r="A76" s="208"/>
      <c r="B76" s="297" t="s">
        <v>110</v>
      </c>
      <c r="C76" s="297"/>
      <c r="D76" s="219">
        <v>0</v>
      </c>
      <c r="E76" s="219">
        <v>0</v>
      </c>
      <c r="F76" s="233"/>
    </row>
    <row r="77" spans="1:6" x14ac:dyDescent="0.25">
      <c r="A77" s="208"/>
      <c r="B77" s="226"/>
      <c r="C77" s="226"/>
      <c r="D77" s="227"/>
      <c r="E77" s="227"/>
      <c r="F77" s="233"/>
    </row>
    <row r="78" spans="1:6" ht="18.75" thickBot="1" x14ac:dyDescent="0.3">
      <c r="A78" s="235"/>
      <c r="B78" s="236"/>
      <c r="C78" s="236"/>
      <c r="D78" s="237">
        <v>220806.83673000001</v>
      </c>
      <c r="E78" s="237">
        <v>-220806.86907000025</v>
      </c>
      <c r="F78" s="238"/>
    </row>
  </sheetData>
  <mergeCells count="55">
    <mergeCell ref="B27:C27"/>
    <mergeCell ref="B59:C59"/>
    <mergeCell ref="B29:C29"/>
    <mergeCell ref="B30:C30"/>
    <mergeCell ref="B31:C31"/>
    <mergeCell ref="B32:C32"/>
    <mergeCell ref="A1:F1"/>
    <mergeCell ref="A2:F2"/>
    <mergeCell ref="A3:F3"/>
    <mergeCell ref="A4:F4"/>
    <mergeCell ref="B5:C5"/>
    <mergeCell ref="B50:C50"/>
    <mergeCell ref="B51:C51"/>
    <mergeCell ref="B52:C52"/>
    <mergeCell ref="B7:C7"/>
    <mergeCell ref="B9:C9"/>
    <mergeCell ref="B11:C11"/>
    <mergeCell ref="B12:C12"/>
    <mergeCell ref="B17:C17"/>
    <mergeCell ref="B13:C13"/>
    <mergeCell ref="B14:C14"/>
    <mergeCell ref="B15:C15"/>
    <mergeCell ref="B16:C16"/>
    <mergeCell ref="B28:C28"/>
    <mergeCell ref="B19:C19"/>
    <mergeCell ref="B25:C25"/>
    <mergeCell ref="B26:C26"/>
    <mergeCell ref="B41:C41"/>
    <mergeCell ref="B44:C44"/>
    <mergeCell ref="B45:C45"/>
    <mergeCell ref="B46:C46"/>
    <mergeCell ref="B48:C48"/>
    <mergeCell ref="B42:C42"/>
    <mergeCell ref="B43:C43"/>
    <mergeCell ref="B33:C33"/>
    <mergeCell ref="B35:C35"/>
    <mergeCell ref="B37:C37"/>
    <mergeCell ref="B39:C39"/>
    <mergeCell ref="B40:C40"/>
    <mergeCell ref="B53:C53"/>
    <mergeCell ref="B54:C54"/>
    <mergeCell ref="B75:C75"/>
    <mergeCell ref="B76:C76"/>
    <mergeCell ref="B67:C67"/>
    <mergeCell ref="B68:C68"/>
    <mergeCell ref="B69:C69"/>
    <mergeCell ref="B70:C70"/>
    <mergeCell ref="B71:C71"/>
    <mergeCell ref="B73:C73"/>
    <mergeCell ref="B55:C55"/>
    <mergeCell ref="B61:C61"/>
    <mergeCell ref="B62:C62"/>
    <mergeCell ref="B63:C63"/>
    <mergeCell ref="B65:C65"/>
    <mergeCell ref="B57:C5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7"/>
  <sheetViews>
    <sheetView workbookViewId="0">
      <selection sqref="A1:D1"/>
    </sheetView>
  </sheetViews>
  <sheetFormatPr baseColWidth="10" defaultRowHeight="15" x14ac:dyDescent="0.25"/>
  <cols>
    <col min="1" max="1" width="54.42578125" style="64" customWidth="1"/>
    <col min="2" max="16384" width="11.42578125" style="64"/>
  </cols>
  <sheetData>
    <row r="1" spans="1:4" ht="26.25" x14ac:dyDescent="0.4">
      <c r="A1" s="327" t="s">
        <v>111</v>
      </c>
      <c r="B1" s="327"/>
      <c r="C1" s="327"/>
      <c r="D1" s="327"/>
    </row>
    <row r="4" spans="1:4" ht="23.25" x14ac:dyDescent="0.35">
      <c r="A4" s="245" t="s">
        <v>112</v>
      </c>
    </row>
    <row r="5" spans="1:4" ht="18.75" x14ac:dyDescent="0.3">
      <c r="A5" s="244" t="s">
        <v>113</v>
      </c>
    </row>
    <row r="6" spans="1:4" x14ac:dyDescent="0.25">
      <c r="A6" s="264" t="s">
        <v>80</v>
      </c>
      <c r="B6" s="68"/>
      <c r="C6" s="68"/>
      <c r="D6" s="68"/>
    </row>
    <row r="7" spans="1:4" ht="63.75" customHeight="1" x14ac:dyDescent="0.25">
      <c r="A7" s="331" t="s">
        <v>480</v>
      </c>
      <c r="B7" s="331"/>
      <c r="C7" s="331"/>
      <c r="D7" s="331"/>
    </row>
    <row r="9" spans="1:4" x14ac:dyDescent="0.25">
      <c r="A9" s="64" t="s">
        <v>114</v>
      </c>
      <c r="B9" s="69">
        <v>645.49752000000001</v>
      </c>
      <c r="C9" s="70"/>
      <c r="D9" s="70"/>
    </row>
    <row r="10" spans="1:4" x14ac:dyDescent="0.25">
      <c r="A10" s="64" t="s">
        <v>115</v>
      </c>
      <c r="B10" s="69">
        <v>112829.77629000091</v>
      </c>
      <c r="C10" s="70"/>
      <c r="D10" s="70"/>
    </row>
    <row r="11" spans="1:4" x14ac:dyDescent="0.25">
      <c r="A11" s="64" t="s">
        <v>116</v>
      </c>
      <c r="B11" s="69">
        <v>1444441.7796099996</v>
      </c>
      <c r="C11" s="70"/>
      <c r="D11" s="70"/>
    </row>
    <row r="12" spans="1:4" x14ac:dyDescent="0.25">
      <c r="A12" s="64" t="s">
        <v>117</v>
      </c>
      <c r="B12" s="69">
        <v>632.16595999999993</v>
      </c>
      <c r="C12" s="70"/>
      <c r="D12" s="246"/>
    </row>
    <row r="13" spans="1:4" ht="15.75" thickBot="1" x14ac:dyDescent="0.3">
      <c r="B13" s="71">
        <v>1558549.2193800004</v>
      </c>
      <c r="C13" s="70"/>
      <c r="D13" s="242"/>
    </row>
    <row r="14" spans="1:4" x14ac:dyDescent="0.25">
      <c r="B14" s="70"/>
      <c r="C14" s="70"/>
      <c r="D14" s="246"/>
    </row>
    <row r="15" spans="1:4" x14ac:dyDescent="0.25">
      <c r="A15" s="247" t="s">
        <v>118</v>
      </c>
      <c r="D15" s="269"/>
    </row>
    <row r="16" spans="1:4" ht="47.25" customHeight="1" x14ac:dyDescent="0.25">
      <c r="A16" s="68" t="s">
        <v>481</v>
      </c>
      <c r="D16" s="269"/>
    </row>
    <row r="17" spans="1:4" x14ac:dyDescent="0.25">
      <c r="D17" s="269"/>
    </row>
    <row r="18" spans="1:4" x14ac:dyDescent="0.25">
      <c r="A18" s="265" t="s">
        <v>119</v>
      </c>
      <c r="B18" s="69">
        <v>21936.150340000004</v>
      </c>
      <c r="D18" s="269"/>
    </row>
    <row r="19" spans="1:4" x14ac:dyDescent="0.25">
      <c r="A19" s="265" t="s">
        <v>120</v>
      </c>
      <c r="B19" s="69">
        <v>16.258149999999993</v>
      </c>
      <c r="D19" s="269"/>
    </row>
    <row r="20" spans="1:4" ht="15.75" thickBot="1" x14ac:dyDescent="0.3">
      <c r="B20" s="72">
        <v>21952.408490000005</v>
      </c>
      <c r="D20" s="242"/>
    </row>
    <row r="21" spans="1:4" hidden="1" x14ac:dyDescent="0.25">
      <c r="A21" s="248" t="s">
        <v>121</v>
      </c>
      <c r="B21" s="73"/>
      <c r="C21" s="73"/>
      <c r="D21" s="73"/>
    </row>
    <row r="22" spans="1:4" hidden="1" x14ac:dyDescent="0.25">
      <c r="A22" s="73"/>
      <c r="B22" s="73"/>
      <c r="C22" s="73"/>
      <c r="D22" s="73"/>
    </row>
    <row r="23" spans="1:4" hidden="1" x14ac:dyDescent="0.25">
      <c r="A23" s="73"/>
      <c r="B23" s="73"/>
      <c r="C23" s="73"/>
      <c r="D23" s="73"/>
    </row>
    <row r="24" spans="1:4" hidden="1" x14ac:dyDescent="0.25">
      <c r="A24" s="73"/>
      <c r="B24" s="73"/>
      <c r="C24" s="73"/>
      <c r="D24" s="73"/>
    </row>
    <row r="25" spans="1:4" hidden="1" x14ac:dyDescent="0.25">
      <c r="A25" s="73"/>
      <c r="B25" s="73"/>
      <c r="C25" s="73"/>
      <c r="D25" s="73"/>
    </row>
    <row r="26" spans="1:4" hidden="1" x14ac:dyDescent="0.25">
      <c r="A26" s="73"/>
      <c r="B26" s="73"/>
      <c r="C26" s="73"/>
      <c r="D26" s="73"/>
    </row>
    <row r="27" spans="1:4" hidden="1" x14ac:dyDescent="0.25">
      <c r="A27" s="73"/>
      <c r="B27" s="73"/>
      <c r="C27" s="73"/>
      <c r="D27" s="73"/>
    </row>
    <row r="28" spans="1:4" hidden="1" x14ac:dyDescent="0.25">
      <c r="A28" s="73"/>
      <c r="B28" s="73"/>
      <c r="C28" s="73"/>
      <c r="D28" s="73"/>
    </row>
    <row r="29" spans="1:4" hidden="1" x14ac:dyDescent="0.25">
      <c r="A29" s="73"/>
      <c r="B29" s="73"/>
      <c r="C29" s="73"/>
      <c r="D29" s="73"/>
    </row>
    <row r="30" spans="1:4" hidden="1" x14ac:dyDescent="0.25">
      <c r="A30" s="73"/>
      <c r="B30" s="73"/>
      <c r="C30" s="73"/>
      <c r="D30" s="73"/>
    </row>
    <row r="31" spans="1:4" hidden="1" x14ac:dyDescent="0.25"/>
    <row r="33" spans="1:4" x14ac:dyDescent="0.25">
      <c r="A33" s="247" t="s">
        <v>122</v>
      </c>
    </row>
    <row r="34" spans="1:4" ht="57.75" customHeight="1" x14ac:dyDescent="0.25">
      <c r="A34" s="331" t="s">
        <v>123</v>
      </c>
      <c r="B34" s="331"/>
      <c r="C34" s="331"/>
      <c r="D34" s="331"/>
    </row>
    <row r="35" spans="1:4" ht="22.5" customHeight="1" x14ac:dyDescent="0.25">
      <c r="A35" s="64" t="s">
        <v>482</v>
      </c>
    </row>
    <row r="37" spans="1:4" x14ac:dyDescent="0.25">
      <c r="A37" s="249" t="s">
        <v>124</v>
      </c>
      <c r="B37" s="69">
        <v>88680.043999999994</v>
      </c>
    </row>
    <row r="38" spans="1:4" x14ac:dyDescent="0.25">
      <c r="A38" s="249" t="s">
        <v>125</v>
      </c>
      <c r="B38" s="69">
        <v>10</v>
      </c>
    </row>
    <row r="39" spans="1:4" ht="15.75" thickBot="1" x14ac:dyDescent="0.3">
      <c r="A39" s="249"/>
      <c r="B39" s="74">
        <v>88690.043999999994</v>
      </c>
    </row>
    <row r="41" spans="1:4" x14ac:dyDescent="0.25">
      <c r="A41" s="247" t="s">
        <v>126</v>
      </c>
    </row>
    <row r="43" spans="1:4" x14ac:dyDescent="0.25">
      <c r="A43" s="64" t="s">
        <v>127</v>
      </c>
      <c r="B43" s="69">
        <v>873971.12203999993</v>
      </c>
    </row>
    <row r="44" spans="1:4" x14ac:dyDescent="0.25">
      <c r="A44" s="64" t="s">
        <v>128</v>
      </c>
      <c r="B44" s="69">
        <v>503363.87676000007</v>
      </c>
    </row>
    <row r="45" spans="1:4" x14ac:dyDescent="0.25">
      <c r="A45" s="68" t="s">
        <v>129</v>
      </c>
      <c r="B45" s="69">
        <v>525593.99493999989</v>
      </c>
    </row>
    <row r="46" spans="1:4" x14ac:dyDescent="0.25">
      <c r="A46" s="64" t="s">
        <v>130</v>
      </c>
      <c r="B46" s="69">
        <v>25072.794290000002</v>
      </c>
    </row>
    <row r="47" spans="1:4" x14ac:dyDescent="0.25">
      <c r="A47" s="64" t="s">
        <v>131</v>
      </c>
      <c r="B47" s="69">
        <v>81304.35239</v>
      </c>
    </row>
    <row r="48" spans="1:4" x14ac:dyDescent="0.25">
      <c r="A48" s="64" t="s">
        <v>132</v>
      </c>
      <c r="B48" s="69">
        <v>51424.353790000008</v>
      </c>
    </row>
    <row r="49" spans="1:4" x14ac:dyDescent="0.25">
      <c r="A49" s="64" t="s">
        <v>133</v>
      </c>
      <c r="B49" s="69">
        <v>1674.0445500000001</v>
      </c>
    </row>
    <row r="50" spans="1:4" x14ac:dyDescent="0.25">
      <c r="A50" s="64" t="s">
        <v>134</v>
      </c>
      <c r="B50" s="69">
        <v>134365.02849</v>
      </c>
    </row>
    <row r="51" spans="1:4" x14ac:dyDescent="0.25">
      <c r="A51" s="64" t="s">
        <v>135</v>
      </c>
      <c r="B51" s="69">
        <v>16920.196940000002</v>
      </c>
    </row>
    <row r="52" spans="1:4" x14ac:dyDescent="0.25">
      <c r="A52" s="64" t="s">
        <v>136</v>
      </c>
      <c r="B52" s="69">
        <v>343007.64711000002</v>
      </c>
    </row>
    <row r="53" spans="1:4" x14ac:dyDescent="0.25">
      <c r="A53" s="64" t="s">
        <v>137</v>
      </c>
      <c r="B53" s="69">
        <v>31035.276669999999</v>
      </c>
    </row>
    <row r="54" spans="1:4" x14ac:dyDescent="0.25">
      <c r="A54" s="64" t="s">
        <v>138</v>
      </c>
      <c r="B54" s="69">
        <v>7388.0663000000004</v>
      </c>
    </row>
    <row r="55" spans="1:4" x14ac:dyDescent="0.25">
      <c r="A55" s="64" t="s">
        <v>39</v>
      </c>
      <c r="B55" s="270">
        <v>-155050.67598999999</v>
      </c>
    </row>
    <row r="56" spans="1:4" x14ac:dyDescent="0.25">
      <c r="A56" s="64" t="s">
        <v>139</v>
      </c>
      <c r="B56" s="270">
        <v>-378696.55192999996</v>
      </c>
    </row>
    <row r="57" spans="1:4" x14ac:dyDescent="0.25">
      <c r="A57" s="64" t="s">
        <v>140</v>
      </c>
      <c r="B57" s="270">
        <v>-34266.263129999992</v>
      </c>
    </row>
    <row r="58" spans="1:4" ht="15.75" thickBot="1" x14ac:dyDescent="0.3">
      <c r="B58" s="71">
        <v>2027106.2632199998</v>
      </c>
    </row>
    <row r="60" spans="1:4" x14ac:dyDescent="0.25">
      <c r="A60" s="64" t="s">
        <v>483</v>
      </c>
    </row>
    <row r="62" spans="1:4" x14ac:dyDescent="0.25">
      <c r="A62" s="331" t="s">
        <v>141</v>
      </c>
      <c r="B62" s="331"/>
      <c r="C62" s="331"/>
      <c r="D62" s="331"/>
    </row>
    <row r="64" spans="1:4" x14ac:dyDescent="0.25">
      <c r="A64" s="64" t="s">
        <v>142</v>
      </c>
    </row>
    <row r="66" spans="1:4" hidden="1" x14ac:dyDescent="0.25"/>
    <row r="67" spans="1:4" hidden="1" x14ac:dyDescent="0.25"/>
    <row r="68" spans="1:4" hidden="1" x14ac:dyDescent="0.25">
      <c r="A68" s="248" t="s">
        <v>143</v>
      </c>
      <c r="B68" s="73"/>
      <c r="C68" s="73"/>
      <c r="D68" s="73"/>
    </row>
    <row r="69" spans="1:4" hidden="1" x14ac:dyDescent="0.25">
      <c r="A69" s="73" t="s">
        <v>144</v>
      </c>
      <c r="B69" s="73"/>
      <c r="C69" s="73"/>
      <c r="D69" s="73"/>
    </row>
    <row r="70" spans="1:4" hidden="1" x14ac:dyDescent="0.25">
      <c r="A70" s="73" t="s">
        <v>145</v>
      </c>
      <c r="B70" s="73"/>
      <c r="C70" s="73"/>
      <c r="D70" s="73"/>
    </row>
    <row r="71" spans="1:4" hidden="1" x14ac:dyDescent="0.25">
      <c r="A71" s="73" t="s">
        <v>146</v>
      </c>
      <c r="B71" s="73"/>
      <c r="C71" s="73"/>
      <c r="D71" s="73"/>
    </row>
    <row r="72" spans="1:4" hidden="1" x14ac:dyDescent="0.25">
      <c r="A72" s="73"/>
      <c r="B72" s="73"/>
      <c r="C72" s="73"/>
      <c r="D72" s="73"/>
    </row>
    <row r="73" spans="1:4" hidden="1" x14ac:dyDescent="0.25">
      <c r="A73" s="73"/>
      <c r="B73" s="73"/>
      <c r="C73" s="73"/>
      <c r="D73" s="73"/>
    </row>
    <row r="74" spans="1:4" x14ac:dyDescent="0.25">
      <c r="A74" s="247" t="s">
        <v>147</v>
      </c>
    </row>
    <row r="75" spans="1:4" x14ac:dyDescent="0.25">
      <c r="A75" s="331" t="s">
        <v>484</v>
      </c>
      <c r="B75" s="331"/>
      <c r="C75" s="331"/>
      <c r="D75" s="331"/>
    </row>
    <row r="76" spans="1:4" x14ac:dyDescent="0.25">
      <c r="A76" s="249" t="s">
        <v>148</v>
      </c>
      <c r="B76" s="69">
        <v>174697.61799999999</v>
      </c>
    </row>
    <row r="77" spans="1:4" x14ac:dyDescent="0.25">
      <c r="A77" s="249" t="s">
        <v>149</v>
      </c>
      <c r="B77" s="69">
        <v>100000</v>
      </c>
    </row>
    <row r="78" spans="1:4" x14ac:dyDescent="0.25">
      <c r="A78" s="249" t="s">
        <v>485</v>
      </c>
      <c r="B78" s="69">
        <v>60413</v>
      </c>
    </row>
    <row r="79" spans="1:4" ht="15.75" thickBot="1" x14ac:dyDescent="0.3">
      <c r="B79" s="75">
        <v>335110.61800000002</v>
      </c>
    </row>
    <row r="81" spans="1:2" x14ac:dyDescent="0.25">
      <c r="A81" s="247" t="s">
        <v>150</v>
      </c>
    </row>
    <row r="82" spans="1:2" x14ac:dyDescent="0.25">
      <c r="A82" s="64" t="s">
        <v>486</v>
      </c>
    </row>
    <row r="84" spans="1:2" ht="23.25" x14ac:dyDescent="0.35">
      <c r="A84" s="245" t="s">
        <v>151</v>
      </c>
    </row>
    <row r="85" spans="1:2" ht="18.75" x14ac:dyDescent="0.3">
      <c r="A85" s="244" t="s">
        <v>152</v>
      </c>
    </row>
    <row r="86" spans="1:2" x14ac:dyDescent="0.25">
      <c r="A86" s="247"/>
    </row>
    <row r="87" spans="1:2" x14ac:dyDescent="0.25">
      <c r="A87" s="63" t="s">
        <v>153</v>
      </c>
    </row>
    <row r="88" spans="1:2" x14ac:dyDescent="0.25">
      <c r="A88" s="247"/>
    </row>
    <row r="89" spans="1:2" x14ac:dyDescent="0.25">
      <c r="A89" s="250" t="s">
        <v>154</v>
      </c>
      <c r="B89" s="76">
        <v>730</v>
      </c>
    </row>
    <row r="90" spans="1:2" x14ac:dyDescent="0.25">
      <c r="A90" s="250" t="s">
        <v>155</v>
      </c>
      <c r="B90" s="76">
        <v>1000047</v>
      </c>
    </row>
    <row r="91" spans="1:2" x14ac:dyDescent="0.25">
      <c r="A91" s="250" t="s">
        <v>156</v>
      </c>
      <c r="B91" s="76">
        <v>10150</v>
      </c>
    </row>
    <row r="92" spans="1:2" x14ac:dyDescent="0.25">
      <c r="A92" s="250" t="s">
        <v>157</v>
      </c>
      <c r="B92" s="76">
        <v>0</v>
      </c>
    </row>
    <row r="93" spans="1:2" x14ac:dyDescent="0.25">
      <c r="A93" s="250" t="s">
        <v>158</v>
      </c>
      <c r="B93" s="76">
        <v>34226</v>
      </c>
    </row>
    <row r="94" spans="1:2" x14ac:dyDescent="0.25">
      <c r="A94" s="250" t="s">
        <v>159</v>
      </c>
      <c r="B94" s="76">
        <v>79168</v>
      </c>
    </row>
    <row r="95" spans="1:2" x14ac:dyDescent="0.25">
      <c r="A95" s="250" t="s">
        <v>156</v>
      </c>
      <c r="B95" s="76">
        <v>1120</v>
      </c>
    </row>
    <row r="96" spans="1:2" x14ac:dyDescent="0.25">
      <c r="A96" s="250" t="s">
        <v>160</v>
      </c>
      <c r="B96" s="76">
        <v>122296</v>
      </c>
    </row>
    <row r="97" spans="1:3" ht="45" x14ac:dyDescent="0.25">
      <c r="A97" s="251" t="s">
        <v>161</v>
      </c>
      <c r="B97" s="76">
        <v>1579</v>
      </c>
    </row>
    <row r="98" spans="1:3" x14ac:dyDescent="0.25">
      <c r="A98" s="250" t="s">
        <v>162</v>
      </c>
      <c r="B98" s="76">
        <v>70410</v>
      </c>
    </row>
    <row r="99" spans="1:3" ht="45" x14ac:dyDescent="0.25">
      <c r="A99" s="251" t="s">
        <v>163</v>
      </c>
      <c r="B99" s="76">
        <v>273</v>
      </c>
    </row>
    <row r="100" spans="1:3" x14ac:dyDescent="0.25">
      <c r="A100" s="250" t="s">
        <v>164</v>
      </c>
      <c r="B100" s="76">
        <v>801263</v>
      </c>
    </row>
    <row r="101" spans="1:3" x14ac:dyDescent="0.25">
      <c r="A101" s="250" t="s">
        <v>165</v>
      </c>
      <c r="B101" s="76">
        <v>205092</v>
      </c>
    </row>
    <row r="102" spans="1:3" ht="15.75" thickBot="1" x14ac:dyDescent="0.3">
      <c r="B102" s="71">
        <v>2326354</v>
      </c>
    </row>
    <row r="106" spans="1:3" ht="18.75" x14ac:dyDescent="0.3">
      <c r="A106" s="244" t="s">
        <v>166</v>
      </c>
    </row>
    <row r="109" spans="1:3" x14ac:dyDescent="0.25">
      <c r="A109" s="64" t="s">
        <v>167</v>
      </c>
      <c r="B109" s="69">
        <v>1247641.9680100002</v>
      </c>
      <c r="C109" s="77">
        <v>0.90172901752818424</v>
      </c>
    </row>
    <row r="110" spans="1:3" x14ac:dyDescent="0.25">
      <c r="A110" s="64" t="s">
        <v>168</v>
      </c>
      <c r="B110" s="69">
        <v>57730.613389999999</v>
      </c>
      <c r="C110" s="77">
        <v>4.1724605798966585E-2</v>
      </c>
    </row>
    <row r="111" spans="1:3" x14ac:dyDescent="0.25">
      <c r="A111" s="64" t="s">
        <v>169</v>
      </c>
      <c r="B111" s="69">
        <v>6532.2621099999997</v>
      </c>
      <c r="C111" s="77">
        <v>4.7211703723641259E-3</v>
      </c>
    </row>
    <row r="112" spans="1:3" x14ac:dyDescent="0.25">
      <c r="A112" s="64" t="s">
        <v>170</v>
      </c>
      <c r="B112" s="69">
        <v>69304.094109999991</v>
      </c>
      <c r="C112" s="77">
        <v>5.0089299891192991E-2</v>
      </c>
    </row>
    <row r="113" spans="1:4" x14ac:dyDescent="0.25">
      <c r="A113" s="64" t="s">
        <v>171</v>
      </c>
      <c r="B113" s="69">
        <v>2401.8187799999996</v>
      </c>
      <c r="C113" s="77">
        <v>1.7359064092919182E-3</v>
      </c>
    </row>
    <row r="114" spans="1:4" ht="15.75" thickBot="1" x14ac:dyDescent="0.3">
      <c r="B114" s="72">
        <v>1383610.7564000003</v>
      </c>
    </row>
    <row r="117" spans="1:4" ht="33" customHeight="1" x14ac:dyDescent="0.25">
      <c r="A117" s="331" t="s">
        <v>172</v>
      </c>
      <c r="B117" s="331"/>
      <c r="C117" s="331"/>
      <c r="D117" s="331"/>
    </row>
    <row r="118" spans="1:4" x14ac:dyDescent="0.25">
      <c r="A118" s="78"/>
      <c r="B118" s="78"/>
      <c r="C118" s="78"/>
      <c r="D118" s="78"/>
    </row>
    <row r="119" spans="1:4" x14ac:dyDescent="0.25">
      <c r="A119" s="78" t="s">
        <v>173</v>
      </c>
      <c r="B119" s="79">
        <v>287140</v>
      </c>
      <c r="C119" s="80"/>
      <c r="D119" s="78"/>
    </row>
    <row r="120" spans="1:4" x14ac:dyDescent="0.25">
      <c r="A120" s="78" t="s">
        <v>174</v>
      </c>
      <c r="B120" s="79">
        <v>34866</v>
      </c>
      <c r="C120" s="80"/>
      <c r="D120" s="78"/>
    </row>
    <row r="121" spans="1:4" x14ac:dyDescent="0.25">
      <c r="A121" s="78" t="s">
        <v>175</v>
      </c>
      <c r="B121" s="79">
        <v>97190</v>
      </c>
      <c r="C121" s="80"/>
      <c r="D121" s="78"/>
    </row>
    <row r="122" spans="1:4" x14ac:dyDescent="0.25">
      <c r="A122" s="78" t="s">
        <v>176</v>
      </c>
      <c r="B122" s="79">
        <v>87367</v>
      </c>
      <c r="C122" s="80"/>
      <c r="D122" s="78"/>
    </row>
    <row r="123" spans="1:4" x14ac:dyDescent="0.25">
      <c r="A123" s="78" t="s">
        <v>177</v>
      </c>
      <c r="B123" s="79">
        <v>217994</v>
      </c>
      <c r="C123" s="80"/>
      <c r="D123" s="78"/>
    </row>
    <row r="124" spans="1:4" x14ac:dyDescent="0.25">
      <c r="A124" s="78" t="s">
        <v>178</v>
      </c>
      <c r="B124" s="79">
        <v>3689</v>
      </c>
      <c r="C124" s="80"/>
      <c r="D124" s="78"/>
    </row>
    <row r="125" spans="1:4" ht="30" x14ac:dyDescent="0.25">
      <c r="A125" s="78" t="s">
        <v>179</v>
      </c>
      <c r="B125" s="79">
        <v>6679</v>
      </c>
      <c r="C125" s="80"/>
      <c r="D125" s="78"/>
    </row>
    <row r="126" spans="1:4" x14ac:dyDescent="0.25">
      <c r="A126" s="78" t="s">
        <v>180</v>
      </c>
      <c r="B126" s="79">
        <v>6588</v>
      </c>
      <c r="C126" s="80"/>
      <c r="D126" s="78"/>
    </row>
    <row r="127" spans="1:4" ht="30" x14ac:dyDescent="0.25">
      <c r="A127" s="78" t="s">
        <v>181</v>
      </c>
      <c r="B127" s="79">
        <v>1</v>
      </c>
      <c r="C127" s="80"/>
      <c r="D127" s="78"/>
    </row>
    <row r="128" spans="1:4" x14ac:dyDescent="0.25">
      <c r="A128" s="78" t="s">
        <v>182</v>
      </c>
      <c r="B128" s="79">
        <v>45409</v>
      </c>
      <c r="C128" s="80"/>
      <c r="D128" s="78"/>
    </row>
    <row r="129" spans="1:4" x14ac:dyDescent="0.25">
      <c r="A129" s="78" t="s">
        <v>183</v>
      </c>
      <c r="B129" s="79">
        <v>2619</v>
      </c>
      <c r="C129" s="80"/>
      <c r="D129" s="78"/>
    </row>
    <row r="130" spans="1:4" x14ac:dyDescent="0.25">
      <c r="A130" s="78" t="s">
        <v>184</v>
      </c>
      <c r="B130" s="79">
        <v>44500</v>
      </c>
      <c r="C130" s="80"/>
      <c r="D130" s="78"/>
    </row>
    <row r="131" spans="1:4" ht="30" x14ac:dyDescent="0.25">
      <c r="A131" s="78" t="s">
        <v>185</v>
      </c>
      <c r="B131" s="79">
        <v>11682</v>
      </c>
      <c r="C131" s="80"/>
      <c r="D131" s="78"/>
    </row>
    <row r="132" spans="1:4" x14ac:dyDescent="0.25">
      <c r="A132" s="78" t="s">
        <v>186</v>
      </c>
      <c r="B132" s="79">
        <v>141</v>
      </c>
      <c r="C132" s="80"/>
      <c r="D132" s="78"/>
    </row>
    <row r="133" spans="1:4" x14ac:dyDescent="0.25">
      <c r="A133" s="78" t="s">
        <v>187</v>
      </c>
      <c r="B133" s="79">
        <v>9058</v>
      </c>
      <c r="C133" s="80"/>
      <c r="D133" s="78"/>
    </row>
    <row r="134" spans="1:4" x14ac:dyDescent="0.25">
      <c r="A134" s="78" t="s">
        <v>188</v>
      </c>
      <c r="B134" s="79">
        <v>62161</v>
      </c>
      <c r="C134" s="80"/>
      <c r="D134" s="78"/>
    </row>
    <row r="135" spans="1:4" x14ac:dyDescent="0.25">
      <c r="A135" s="78" t="s">
        <v>189</v>
      </c>
      <c r="B135" s="79">
        <v>38929</v>
      </c>
      <c r="C135" s="80"/>
      <c r="D135" s="78"/>
    </row>
    <row r="136" spans="1:4" ht="30" x14ac:dyDescent="0.25">
      <c r="A136" s="78" t="s">
        <v>190</v>
      </c>
      <c r="B136" s="79">
        <v>49512</v>
      </c>
      <c r="C136" s="80"/>
      <c r="D136" s="78"/>
    </row>
    <row r="137" spans="1:4" x14ac:dyDescent="0.25">
      <c r="A137" s="78" t="s">
        <v>191</v>
      </c>
      <c r="B137" s="79">
        <v>23145</v>
      </c>
      <c r="C137" s="80"/>
      <c r="D137" s="78"/>
    </row>
    <row r="138" spans="1:4" ht="30" x14ac:dyDescent="0.25">
      <c r="A138" s="78" t="s">
        <v>192</v>
      </c>
      <c r="B138" s="79">
        <v>164572</v>
      </c>
      <c r="C138" s="80"/>
      <c r="D138" s="78"/>
    </row>
    <row r="139" spans="1:4" x14ac:dyDescent="0.25">
      <c r="A139" s="78" t="s">
        <v>193</v>
      </c>
      <c r="B139" s="79">
        <v>5734</v>
      </c>
      <c r="C139" s="80"/>
      <c r="D139" s="78"/>
    </row>
    <row r="140" spans="1:4" x14ac:dyDescent="0.25">
      <c r="A140" s="78" t="s">
        <v>194</v>
      </c>
      <c r="B140" s="79">
        <v>833</v>
      </c>
      <c r="C140" s="80"/>
      <c r="D140" s="78"/>
    </row>
    <row r="141" spans="1:4" x14ac:dyDescent="0.25">
      <c r="A141" s="78" t="s">
        <v>195</v>
      </c>
      <c r="B141" s="79">
        <v>3932</v>
      </c>
      <c r="C141" s="80"/>
      <c r="D141" s="78"/>
    </row>
    <row r="142" spans="1:4" x14ac:dyDescent="0.25">
      <c r="A142" s="78" t="s">
        <v>196</v>
      </c>
      <c r="B142" s="79">
        <v>43901</v>
      </c>
      <c r="C142" s="80"/>
      <c r="D142" s="78"/>
    </row>
    <row r="143" spans="1:4" ht="15.75" thickBot="1" x14ac:dyDescent="0.3">
      <c r="A143" s="78"/>
      <c r="B143" s="81">
        <v>1247642</v>
      </c>
      <c r="C143" s="78"/>
      <c r="D143" s="78"/>
    </row>
    <row r="144" spans="1:4" x14ac:dyDescent="0.25">
      <c r="A144" s="78"/>
      <c r="B144" s="78"/>
      <c r="C144" s="78"/>
      <c r="D144" s="78"/>
    </row>
    <row r="145" spans="1:4" ht="23.25" x14ac:dyDescent="0.35">
      <c r="A145" s="245" t="s">
        <v>197</v>
      </c>
    </row>
    <row r="147" spans="1:4" ht="51.75" customHeight="1" x14ac:dyDescent="0.25">
      <c r="A147" s="331" t="s">
        <v>487</v>
      </c>
      <c r="B147" s="331"/>
      <c r="C147" s="331"/>
      <c r="D147" s="331"/>
    </row>
    <row r="149" spans="1:4" ht="41.25" customHeight="1" x14ac:dyDescent="0.25">
      <c r="A149" s="331" t="s">
        <v>198</v>
      </c>
      <c r="B149" s="331"/>
      <c r="C149" s="331"/>
      <c r="D149" s="331"/>
    </row>
    <row r="151" spans="1:4" ht="23.25" x14ac:dyDescent="0.35">
      <c r="A151" s="245" t="s">
        <v>199</v>
      </c>
    </row>
    <row r="152" spans="1:4" ht="18.75" x14ac:dyDescent="0.3">
      <c r="A152" s="244" t="s">
        <v>200</v>
      </c>
    </row>
    <row r="153" spans="1:4" ht="35.25" customHeight="1" x14ac:dyDescent="0.25">
      <c r="A153" s="332" t="s">
        <v>201</v>
      </c>
      <c r="B153" s="332"/>
      <c r="C153" s="332"/>
      <c r="D153" s="332"/>
    </row>
    <row r="155" spans="1:4" x14ac:dyDescent="0.25">
      <c r="B155" s="82" t="s">
        <v>14</v>
      </c>
      <c r="C155" s="82" t="s">
        <v>15</v>
      </c>
    </row>
    <row r="156" spans="1:4" x14ac:dyDescent="0.25">
      <c r="A156" s="64" t="s">
        <v>114</v>
      </c>
      <c r="B156" s="69">
        <v>645.49752000000001</v>
      </c>
      <c r="C156" s="69">
        <v>731.84879000000001</v>
      </c>
    </row>
    <row r="157" spans="1:4" x14ac:dyDescent="0.25">
      <c r="A157" s="64" t="s">
        <v>115</v>
      </c>
      <c r="B157" s="69">
        <v>112829.77629000091</v>
      </c>
      <c r="C157" s="69">
        <v>115121.41048999999</v>
      </c>
    </row>
    <row r="158" spans="1:4" x14ac:dyDescent="0.25">
      <c r="A158" s="64" t="s">
        <v>116</v>
      </c>
      <c r="B158" s="69">
        <v>1444441.7796099996</v>
      </c>
      <c r="C158" s="69">
        <v>994564.49557999999</v>
      </c>
    </row>
    <row r="159" spans="1:4" x14ac:dyDescent="0.25">
      <c r="A159" s="64" t="s">
        <v>117</v>
      </c>
      <c r="B159" s="69">
        <v>632.16595999999993</v>
      </c>
      <c r="C159" s="69">
        <v>8609.54774</v>
      </c>
    </row>
    <row r="160" spans="1:4" ht="15.75" thickBot="1" x14ac:dyDescent="0.3">
      <c r="B160" s="75">
        <v>1558549.2193800004</v>
      </c>
      <c r="C160" s="75">
        <v>1119027.3026000001</v>
      </c>
    </row>
    <row r="162" spans="1:4" x14ac:dyDescent="0.25">
      <c r="A162" s="332" t="s">
        <v>202</v>
      </c>
      <c r="B162" s="332"/>
      <c r="C162" s="332"/>
      <c r="D162" s="332"/>
    </row>
    <row r="164" spans="1:4" x14ac:dyDescent="0.25">
      <c r="B164" s="83">
        <v>2018</v>
      </c>
    </row>
    <row r="165" spans="1:4" x14ac:dyDescent="0.25">
      <c r="B165" s="83"/>
    </row>
    <row r="166" spans="1:4" x14ac:dyDescent="0.25">
      <c r="A166" s="64" t="s">
        <v>127</v>
      </c>
      <c r="B166" s="84">
        <v>99375.521999999997</v>
      </c>
    </row>
    <row r="167" spans="1:4" x14ac:dyDescent="0.25">
      <c r="A167" s="64" t="s">
        <v>128</v>
      </c>
      <c r="B167" s="84">
        <v>48343.008780000033</v>
      </c>
    </row>
    <row r="168" spans="1:4" x14ac:dyDescent="0.25">
      <c r="A168" s="64" t="s">
        <v>131</v>
      </c>
      <c r="B168" s="84">
        <v>10746.38416</v>
      </c>
    </row>
    <row r="169" spans="1:4" x14ac:dyDescent="0.25">
      <c r="A169" s="64" t="s">
        <v>132</v>
      </c>
      <c r="B169" s="84">
        <v>8011.5406900000044</v>
      </c>
    </row>
    <row r="170" spans="1:4" x14ac:dyDescent="0.25">
      <c r="A170" s="64" t="s">
        <v>133</v>
      </c>
      <c r="B170" s="84">
        <v>42.759979999999985</v>
      </c>
    </row>
    <row r="171" spans="1:4" x14ac:dyDescent="0.25">
      <c r="A171" s="64" t="s">
        <v>134</v>
      </c>
      <c r="B171" s="84">
        <v>24910.486519999999</v>
      </c>
    </row>
    <row r="172" spans="1:4" x14ac:dyDescent="0.25">
      <c r="A172" s="64" t="s">
        <v>136</v>
      </c>
      <c r="B172" s="84">
        <v>86318.484870000015</v>
      </c>
    </row>
    <row r="173" spans="1:4" x14ac:dyDescent="0.25">
      <c r="A173" s="64" t="s">
        <v>137</v>
      </c>
      <c r="B173" s="84">
        <v>650.89919999999927</v>
      </c>
    </row>
    <row r="174" spans="1:4" x14ac:dyDescent="0.25">
      <c r="A174" s="64" t="s">
        <v>138</v>
      </c>
      <c r="B174" s="84">
        <v>487.3148400000008</v>
      </c>
    </row>
    <row r="175" spans="1:4" ht="36.75" customHeight="1" x14ac:dyDescent="0.25">
      <c r="A175" s="68" t="s">
        <v>488</v>
      </c>
      <c r="B175" s="84">
        <v>60413.88</v>
      </c>
    </row>
    <row r="176" spans="1:4" ht="15.75" thickBot="1" x14ac:dyDescent="0.3">
      <c r="B176" s="85">
        <v>339300.28104000003</v>
      </c>
    </row>
    <row r="178" spans="1:4" ht="36.75" customHeight="1" x14ac:dyDescent="0.25">
      <c r="A178" s="331" t="s">
        <v>203</v>
      </c>
      <c r="B178" s="331"/>
      <c r="C178" s="331"/>
      <c r="D178" s="331"/>
    </row>
    <row r="179" spans="1:4" x14ac:dyDescent="0.25">
      <c r="B179" s="83">
        <v>2018</v>
      </c>
    </row>
    <row r="180" spans="1:4" x14ac:dyDescent="0.25">
      <c r="A180" s="64" t="s">
        <v>204</v>
      </c>
      <c r="B180" s="69">
        <v>1020982.1392799998</v>
      </c>
      <c r="C180" s="69"/>
    </row>
    <row r="181" spans="1:4" x14ac:dyDescent="0.25">
      <c r="A181" s="64" t="s">
        <v>205</v>
      </c>
      <c r="B181" s="270">
        <v>-6532.2621099999997</v>
      </c>
      <c r="C181" s="69"/>
    </row>
    <row r="182" spans="1:4" ht="30" x14ac:dyDescent="0.25">
      <c r="A182" s="68" t="s">
        <v>206</v>
      </c>
      <c r="B182" s="270">
        <v>-69305.094109999991</v>
      </c>
      <c r="C182" s="69"/>
    </row>
    <row r="183" spans="1:4" x14ac:dyDescent="0.25">
      <c r="A183" s="64" t="s">
        <v>207</v>
      </c>
      <c r="B183" s="270">
        <v>-2401.8187799999996</v>
      </c>
      <c r="C183" s="69"/>
    </row>
    <row r="184" spans="1:4" x14ac:dyDescent="0.25">
      <c r="A184" s="64" t="s">
        <v>208</v>
      </c>
      <c r="B184" s="69">
        <v>0</v>
      </c>
      <c r="C184" s="69"/>
    </row>
    <row r="185" spans="1:4" ht="15.75" thickBot="1" x14ac:dyDescent="0.3">
      <c r="B185" s="74">
        <v>942742.96427999984</v>
      </c>
      <c r="C185" s="69"/>
    </row>
    <row r="186" spans="1:4" x14ac:dyDescent="0.25">
      <c r="A186" s="64" t="s">
        <v>209</v>
      </c>
      <c r="B186" s="69">
        <v>942742.96428000031</v>
      </c>
      <c r="C186" s="69"/>
    </row>
    <row r="187" spans="1:4" hidden="1" x14ac:dyDescent="0.25">
      <c r="B187" s="87">
        <v>0</v>
      </c>
      <c r="C187" s="69"/>
    </row>
    <row r="188" spans="1:4" hidden="1" x14ac:dyDescent="0.25"/>
    <row r="189" spans="1:4" hidden="1" x14ac:dyDescent="0.25"/>
    <row r="190" spans="1:4" hidden="1" x14ac:dyDescent="0.25"/>
    <row r="191" spans="1:4" hidden="1" x14ac:dyDescent="0.25"/>
    <row r="192" spans="1:4" hidden="1" x14ac:dyDescent="0.25"/>
    <row r="193" spans="1:4" hidden="1" x14ac:dyDescent="0.25"/>
    <row r="194" spans="1:4" hidden="1" x14ac:dyDescent="0.25"/>
    <row r="195" spans="1:4" hidden="1" x14ac:dyDescent="0.25"/>
    <row r="196" spans="1:4" hidden="1" x14ac:dyDescent="0.25"/>
    <row r="197" spans="1:4" hidden="1" x14ac:dyDescent="0.25"/>
    <row r="198" spans="1:4" hidden="1" x14ac:dyDescent="0.25"/>
    <row r="199" spans="1:4" hidden="1" x14ac:dyDescent="0.25"/>
    <row r="200" spans="1:4" hidden="1" x14ac:dyDescent="0.25"/>
    <row r="201" spans="1:4" ht="15.75" thickBot="1" x14ac:dyDescent="0.3"/>
    <row r="202" spans="1:4" ht="23.25" x14ac:dyDescent="0.35">
      <c r="A202" s="252" t="s">
        <v>210</v>
      </c>
      <c r="B202" s="253"/>
      <c r="C202" s="253"/>
      <c r="D202" s="254"/>
    </row>
    <row r="203" spans="1:4" ht="23.25" x14ac:dyDescent="0.35">
      <c r="A203" s="67" t="s">
        <v>211</v>
      </c>
      <c r="D203" s="66"/>
    </row>
    <row r="204" spans="1:4" ht="24" thickBot="1" x14ac:dyDescent="0.4">
      <c r="A204" s="67"/>
      <c r="D204" s="66"/>
    </row>
    <row r="205" spans="1:4" x14ac:dyDescent="0.25">
      <c r="A205" s="328" t="s">
        <v>212</v>
      </c>
      <c r="B205" s="329"/>
      <c r="C205" s="329"/>
      <c r="D205" s="330"/>
    </row>
    <row r="206" spans="1:4" x14ac:dyDescent="0.25">
      <c r="A206" s="315" t="s">
        <v>213</v>
      </c>
      <c r="B206" s="316"/>
      <c r="C206" s="316"/>
      <c r="D206" s="317"/>
    </row>
    <row r="207" spans="1:4" x14ac:dyDescent="0.25">
      <c r="A207" s="333" t="s">
        <v>489</v>
      </c>
      <c r="B207" s="334"/>
      <c r="C207" s="334"/>
      <c r="D207" s="335"/>
    </row>
    <row r="208" spans="1:4" x14ac:dyDescent="0.25">
      <c r="A208" s="321" t="s">
        <v>214</v>
      </c>
      <c r="B208" s="322"/>
      <c r="C208" s="88"/>
      <c r="D208" s="89">
        <v>2326353.79268</v>
      </c>
    </row>
    <row r="209" spans="1:4" x14ac:dyDescent="0.25">
      <c r="A209" s="304"/>
      <c r="B209" s="305"/>
      <c r="C209" s="90"/>
      <c r="D209" s="91"/>
    </row>
    <row r="210" spans="1:4" x14ac:dyDescent="0.25">
      <c r="A210" s="325" t="s">
        <v>215</v>
      </c>
      <c r="B210" s="326"/>
      <c r="C210" s="92"/>
      <c r="D210" s="93">
        <v>0</v>
      </c>
    </row>
    <row r="211" spans="1:4" x14ac:dyDescent="0.25">
      <c r="A211" s="302" t="s">
        <v>216</v>
      </c>
      <c r="B211" s="303"/>
      <c r="C211" s="94"/>
      <c r="D211" s="95"/>
    </row>
    <row r="212" spans="1:4" x14ac:dyDescent="0.25">
      <c r="A212" s="302" t="s">
        <v>217</v>
      </c>
      <c r="B212" s="303"/>
      <c r="C212" s="94"/>
      <c r="D212" s="95"/>
    </row>
    <row r="213" spans="1:4" x14ac:dyDescent="0.25">
      <c r="A213" s="302" t="s">
        <v>218</v>
      </c>
      <c r="B213" s="303"/>
      <c r="C213" s="94"/>
      <c r="D213" s="95"/>
    </row>
    <row r="214" spans="1:4" x14ac:dyDescent="0.25">
      <c r="A214" s="302" t="s">
        <v>219</v>
      </c>
      <c r="B214" s="303"/>
      <c r="C214" s="94"/>
      <c r="D214" s="95"/>
    </row>
    <row r="215" spans="1:4" x14ac:dyDescent="0.25">
      <c r="A215" s="323" t="s">
        <v>220</v>
      </c>
      <c r="B215" s="324"/>
      <c r="C215" s="94"/>
      <c r="D215" s="95"/>
    </row>
    <row r="216" spans="1:4" x14ac:dyDescent="0.25">
      <c r="A216" s="304"/>
      <c r="B216" s="305"/>
      <c r="C216" s="90"/>
      <c r="D216" s="91"/>
    </row>
    <row r="217" spans="1:4" x14ac:dyDescent="0.25">
      <c r="A217" s="325" t="s">
        <v>221</v>
      </c>
      <c r="B217" s="326"/>
      <c r="C217" s="92"/>
      <c r="D217" s="93">
        <v>0</v>
      </c>
    </row>
    <row r="218" spans="1:4" x14ac:dyDescent="0.25">
      <c r="A218" s="302" t="s">
        <v>222</v>
      </c>
      <c r="B218" s="303"/>
      <c r="C218" s="94"/>
      <c r="D218" s="95"/>
    </row>
    <row r="219" spans="1:4" x14ac:dyDescent="0.25">
      <c r="A219" s="302" t="s">
        <v>223</v>
      </c>
      <c r="B219" s="303"/>
      <c r="C219" s="94"/>
      <c r="D219" s="95"/>
    </row>
    <row r="220" spans="1:4" x14ac:dyDescent="0.25">
      <c r="A220" s="302" t="s">
        <v>224</v>
      </c>
      <c r="B220" s="303"/>
      <c r="C220" s="94">
        <v>0</v>
      </c>
      <c r="D220" s="95"/>
    </row>
    <row r="221" spans="1:4" x14ac:dyDescent="0.25">
      <c r="A221" s="310" t="s">
        <v>225</v>
      </c>
      <c r="B221" s="311"/>
      <c r="C221" s="96"/>
      <c r="D221" s="95"/>
    </row>
    <row r="222" spans="1:4" x14ac:dyDescent="0.25">
      <c r="A222" s="304"/>
      <c r="B222" s="305"/>
      <c r="C222" s="90"/>
      <c r="D222" s="91"/>
    </row>
    <row r="223" spans="1:4" x14ac:dyDescent="0.25">
      <c r="A223" s="321" t="s">
        <v>226</v>
      </c>
      <c r="B223" s="322"/>
      <c r="C223" s="88"/>
      <c r="D223" s="89">
        <v>2326353.79268</v>
      </c>
    </row>
    <row r="224" spans="1:4" ht="15.75" thickBot="1" x14ac:dyDescent="0.3">
      <c r="A224" s="97"/>
      <c r="B224" s="98"/>
      <c r="C224" s="98"/>
      <c r="D224" s="99"/>
    </row>
    <row r="225" spans="1:4" x14ac:dyDescent="0.25">
      <c r="A225" s="312" t="s">
        <v>212</v>
      </c>
      <c r="B225" s="313"/>
      <c r="C225" s="313"/>
      <c r="D225" s="314"/>
    </row>
    <row r="226" spans="1:4" x14ac:dyDescent="0.25">
      <c r="A226" s="315" t="s">
        <v>227</v>
      </c>
      <c r="B226" s="316"/>
      <c r="C226" s="316"/>
      <c r="D226" s="317"/>
    </row>
    <row r="227" spans="1:4" x14ac:dyDescent="0.25">
      <c r="A227" s="318" t="s">
        <v>489</v>
      </c>
      <c r="B227" s="319"/>
      <c r="C227" s="319"/>
      <c r="D227" s="320"/>
    </row>
    <row r="228" spans="1:4" x14ac:dyDescent="0.25">
      <c r="A228" s="321" t="s">
        <v>228</v>
      </c>
      <c r="B228" s="322"/>
      <c r="C228" s="100"/>
      <c r="D228" s="101">
        <v>1978677</v>
      </c>
    </row>
    <row r="229" spans="1:4" x14ac:dyDescent="0.25">
      <c r="A229" s="304"/>
      <c r="B229" s="305"/>
      <c r="C229" s="90"/>
      <c r="D229" s="102"/>
    </row>
    <row r="230" spans="1:4" x14ac:dyDescent="0.25">
      <c r="A230" s="308" t="s">
        <v>229</v>
      </c>
      <c r="B230" s="309"/>
      <c r="C230" s="92"/>
      <c r="D230" s="103">
        <v>687918.41635999992</v>
      </c>
    </row>
    <row r="231" spans="1:4" x14ac:dyDescent="0.25">
      <c r="A231" s="302" t="s">
        <v>230</v>
      </c>
      <c r="B231" s="303"/>
      <c r="C231" s="94">
        <v>10640</v>
      </c>
      <c r="D231" s="104"/>
    </row>
    <row r="232" spans="1:4" x14ac:dyDescent="0.25">
      <c r="A232" s="302" t="s">
        <v>231</v>
      </c>
      <c r="B232" s="303"/>
      <c r="C232" s="94">
        <v>8086</v>
      </c>
      <c r="D232" s="104"/>
    </row>
    <row r="233" spans="1:4" x14ac:dyDescent="0.25">
      <c r="A233" s="302" t="s">
        <v>232</v>
      </c>
      <c r="B233" s="303"/>
      <c r="C233" s="94">
        <v>43</v>
      </c>
      <c r="D233" s="104"/>
    </row>
    <row r="234" spans="1:4" x14ac:dyDescent="0.25">
      <c r="A234" s="302" t="s">
        <v>233</v>
      </c>
      <c r="B234" s="303"/>
      <c r="C234" s="94">
        <v>24398</v>
      </c>
      <c r="D234" s="104"/>
    </row>
    <row r="235" spans="1:4" x14ac:dyDescent="0.25">
      <c r="A235" s="302" t="s">
        <v>234</v>
      </c>
      <c r="B235" s="303"/>
      <c r="C235" s="94">
        <v>0</v>
      </c>
      <c r="D235" s="104"/>
    </row>
    <row r="236" spans="1:4" x14ac:dyDescent="0.25">
      <c r="A236" s="302" t="s">
        <v>235</v>
      </c>
      <c r="B236" s="303"/>
      <c r="C236" s="94">
        <v>86871</v>
      </c>
      <c r="D236" s="104"/>
    </row>
    <row r="237" spans="1:4" x14ac:dyDescent="0.25">
      <c r="A237" s="302" t="s">
        <v>236</v>
      </c>
      <c r="B237" s="303"/>
      <c r="C237" s="94"/>
      <c r="D237" s="104"/>
    </row>
    <row r="238" spans="1:4" x14ac:dyDescent="0.25">
      <c r="A238" s="302" t="s">
        <v>237</v>
      </c>
      <c r="B238" s="303"/>
      <c r="C238" s="94">
        <v>1156</v>
      </c>
      <c r="D238" s="104"/>
    </row>
    <row r="239" spans="1:4" x14ac:dyDescent="0.25">
      <c r="A239" s="302" t="s">
        <v>238</v>
      </c>
      <c r="B239" s="303"/>
      <c r="C239" s="94">
        <v>320195</v>
      </c>
      <c r="D239" s="104"/>
    </row>
    <row r="240" spans="1:4" x14ac:dyDescent="0.25">
      <c r="A240" s="302" t="s">
        <v>239</v>
      </c>
      <c r="B240" s="303"/>
      <c r="C240" s="94"/>
      <c r="D240" s="104"/>
    </row>
    <row r="241" spans="1:4" x14ac:dyDescent="0.25">
      <c r="A241" s="302" t="s">
        <v>240</v>
      </c>
      <c r="B241" s="303"/>
      <c r="C241" s="94"/>
      <c r="D241" s="104"/>
    </row>
    <row r="242" spans="1:4" x14ac:dyDescent="0.25">
      <c r="A242" s="302" t="s">
        <v>241</v>
      </c>
      <c r="B242" s="303"/>
      <c r="C242" s="94"/>
      <c r="D242" s="104"/>
    </row>
    <row r="243" spans="1:4" x14ac:dyDescent="0.25">
      <c r="A243" s="302" t="s">
        <v>242</v>
      </c>
      <c r="B243" s="303"/>
      <c r="C243" s="94">
        <v>3495.4163599999997</v>
      </c>
      <c r="D243" s="104"/>
    </row>
    <row r="244" spans="1:4" x14ac:dyDescent="0.25">
      <c r="A244" s="302" t="s">
        <v>243</v>
      </c>
      <c r="B244" s="303"/>
      <c r="C244" s="94">
        <v>233034</v>
      </c>
      <c r="D244" s="104"/>
    </row>
    <row r="245" spans="1:4" x14ac:dyDescent="0.25">
      <c r="A245" s="302" t="s">
        <v>244</v>
      </c>
      <c r="B245" s="303"/>
      <c r="C245" s="94"/>
      <c r="D245" s="104"/>
    </row>
    <row r="246" spans="1:4" x14ac:dyDescent="0.25">
      <c r="A246" s="310" t="s">
        <v>245</v>
      </c>
      <c r="B246" s="311"/>
      <c r="C246" s="94"/>
      <c r="D246" s="104"/>
    </row>
    <row r="247" spans="1:4" x14ac:dyDescent="0.25">
      <c r="A247" s="304"/>
      <c r="B247" s="305"/>
      <c r="C247" s="90"/>
      <c r="D247" s="102"/>
    </row>
    <row r="248" spans="1:4" x14ac:dyDescent="0.25">
      <c r="A248" s="308" t="s">
        <v>246</v>
      </c>
      <c r="B248" s="309"/>
      <c r="C248" s="92"/>
      <c r="D248" s="103">
        <v>92851.912889999992</v>
      </c>
    </row>
    <row r="249" spans="1:4" x14ac:dyDescent="0.25">
      <c r="A249" s="302" t="s">
        <v>247</v>
      </c>
      <c r="B249" s="303"/>
      <c r="C249" s="94">
        <v>69305.094109999991</v>
      </c>
      <c r="D249" s="104"/>
    </row>
    <row r="250" spans="1:4" x14ac:dyDescent="0.25">
      <c r="A250" s="302" t="s">
        <v>248</v>
      </c>
      <c r="B250" s="303"/>
      <c r="C250" s="94">
        <v>21145</v>
      </c>
      <c r="D250" s="104"/>
    </row>
    <row r="251" spans="1:4" x14ac:dyDescent="0.25">
      <c r="A251" s="302" t="s">
        <v>249</v>
      </c>
      <c r="B251" s="303"/>
      <c r="C251" s="94"/>
      <c r="D251" s="104"/>
    </row>
    <row r="252" spans="1:4" ht="30" x14ac:dyDescent="0.25">
      <c r="A252" s="105" t="s">
        <v>250</v>
      </c>
      <c r="B252" s="106"/>
      <c r="C252" s="94"/>
      <c r="D252" s="104"/>
    </row>
    <row r="253" spans="1:4" x14ac:dyDescent="0.25">
      <c r="A253" s="302" t="s">
        <v>251</v>
      </c>
      <c r="B253" s="303"/>
      <c r="C253" s="94"/>
      <c r="D253" s="104"/>
    </row>
    <row r="254" spans="1:4" x14ac:dyDescent="0.25">
      <c r="A254" s="302" t="s">
        <v>252</v>
      </c>
      <c r="B254" s="303"/>
      <c r="C254" s="94"/>
      <c r="D254" s="104"/>
    </row>
    <row r="255" spans="1:4" x14ac:dyDescent="0.25">
      <c r="A255" s="310" t="s">
        <v>253</v>
      </c>
      <c r="B255" s="311"/>
      <c r="C255" s="94">
        <v>2401.8187799999996</v>
      </c>
      <c r="D255" s="104"/>
    </row>
    <row r="256" spans="1:4" x14ac:dyDescent="0.25">
      <c r="A256" s="304"/>
      <c r="B256" s="305"/>
      <c r="C256" s="90"/>
      <c r="D256" s="102"/>
    </row>
    <row r="257" spans="1:4" ht="15.75" thickBot="1" x14ac:dyDescent="0.3">
      <c r="A257" s="306" t="s">
        <v>254</v>
      </c>
      <c r="B257" s="307"/>
      <c r="C257" s="107"/>
      <c r="D257" s="108">
        <v>1383611.4965300001</v>
      </c>
    </row>
  </sheetData>
  <mergeCells count="62">
    <mergeCell ref="A207:D207"/>
    <mergeCell ref="A208:B208"/>
    <mergeCell ref="A255:B255"/>
    <mergeCell ref="A249:B249"/>
    <mergeCell ref="A250:B250"/>
    <mergeCell ref="A251:B251"/>
    <mergeCell ref="A253:B253"/>
    <mergeCell ref="A209:B209"/>
    <mergeCell ref="A210:B210"/>
    <mergeCell ref="A223:B223"/>
    <mergeCell ref="A211:B211"/>
    <mergeCell ref="A212:B212"/>
    <mergeCell ref="A213:B213"/>
    <mergeCell ref="A214:B214"/>
    <mergeCell ref="A218:B218"/>
    <mergeCell ref="A219:B219"/>
    <mergeCell ref="A1:D1"/>
    <mergeCell ref="A205:D205"/>
    <mergeCell ref="A206:D206"/>
    <mergeCell ref="A178:D178"/>
    <mergeCell ref="A7:D7"/>
    <mergeCell ref="A34:D34"/>
    <mergeCell ref="A62:D62"/>
    <mergeCell ref="A75:D75"/>
    <mergeCell ref="A117:D117"/>
    <mergeCell ref="A153:D153"/>
    <mergeCell ref="A162:D162"/>
    <mergeCell ref="A147:D147"/>
    <mergeCell ref="A149:D149"/>
    <mergeCell ref="A220:B220"/>
    <mergeCell ref="A215:B215"/>
    <mergeCell ref="A216:B216"/>
    <mergeCell ref="A217:B217"/>
    <mergeCell ref="A221:B221"/>
    <mergeCell ref="A222:B222"/>
    <mergeCell ref="A225:D225"/>
    <mergeCell ref="A226:D226"/>
    <mergeCell ref="A227:D227"/>
    <mergeCell ref="A228:B228"/>
    <mergeCell ref="A229:B229"/>
    <mergeCell ref="A230:B230"/>
    <mergeCell ref="A246:B246"/>
    <mergeCell ref="A247:B247"/>
    <mergeCell ref="A248:B248"/>
    <mergeCell ref="A244:B244"/>
    <mergeCell ref="A245:B245"/>
    <mergeCell ref="A254:B254"/>
    <mergeCell ref="A256:B256"/>
    <mergeCell ref="A257:B257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B1" workbookViewId="0">
      <selection activeCell="C17" sqref="C17"/>
    </sheetView>
  </sheetViews>
  <sheetFormatPr baseColWidth="10" defaultRowHeight="15" x14ac:dyDescent="0.25"/>
  <cols>
    <col min="1" max="1" width="1.42578125" style="134" hidden="1" customWidth="1"/>
    <col min="2" max="2" width="37.42578125" style="135" customWidth="1"/>
    <col min="3" max="3" width="13.42578125" style="136" customWidth="1"/>
    <col min="4" max="4" width="12.42578125" style="136" customWidth="1"/>
    <col min="5" max="5" width="16.140625" style="136" customWidth="1"/>
    <col min="6" max="6" width="11.85546875" style="136" customWidth="1"/>
    <col min="7" max="7" width="13.42578125" style="136" customWidth="1"/>
    <col min="8" max="16384" width="11.42578125" style="3"/>
  </cols>
  <sheetData>
    <row r="1" spans="1:7" x14ac:dyDescent="0.25">
      <c r="A1" s="338" t="s">
        <v>479</v>
      </c>
      <c r="B1" s="339"/>
      <c r="C1" s="339"/>
      <c r="D1" s="339"/>
      <c r="E1" s="339"/>
      <c r="F1" s="339"/>
      <c r="G1" s="340"/>
    </row>
    <row r="2" spans="1:7" ht="67.5" customHeight="1" thickBot="1" x14ac:dyDescent="0.3">
      <c r="A2" s="341"/>
      <c r="B2" s="342"/>
      <c r="C2" s="342"/>
      <c r="D2" s="342"/>
      <c r="E2" s="342"/>
      <c r="F2" s="342"/>
      <c r="G2" s="343"/>
    </row>
    <row r="3" spans="1:7" ht="15.75" thickBot="1" x14ac:dyDescent="0.3">
      <c r="A3" s="109"/>
      <c r="B3" s="110"/>
      <c r="C3" s="111"/>
      <c r="D3" s="111"/>
      <c r="E3" s="111"/>
      <c r="F3" s="111"/>
      <c r="G3" s="112"/>
    </row>
    <row r="4" spans="1:7" x14ac:dyDescent="0.25">
      <c r="A4" s="344" t="s">
        <v>255</v>
      </c>
      <c r="B4" s="345"/>
      <c r="C4" s="348" t="s">
        <v>256</v>
      </c>
      <c r="D4" s="348" t="s">
        <v>257</v>
      </c>
      <c r="E4" s="348" t="s">
        <v>258</v>
      </c>
      <c r="F4" s="348" t="s">
        <v>259</v>
      </c>
      <c r="G4" s="350" t="s">
        <v>260</v>
      </c>
    </row>
    <row r="5" spans="1:7" x14ac:dyDescent="0.25">
      <c r="A5" s="346"/>
      <c r="B5" s="347"/>
      <c r="C5" s="349"/>
      <c r="D5" s="349"/>
      <c r="E5" s="349"/>
      <c r="F5" s="349"/>
      <c r="G5" s="351"/>
    </row>
    <row r="6" spans="1:7" ht="15.75" x14ac:dyDescent="0.25">
      <c r="A6" s="239"/>
      <c r="B6" s="131" t="s">
        <v>16</v>
      </c>
      <c r="C6" s="132"/>
      <c r="D6" s="119"/>
      <c r="E6" s="119"/>
      <c r="F6" s="119"/>
      <c r="G6" s="119"/>
    </row>
    <row r="7" spans="1:7" ht="15.75" x14ac:dyDescent="0.25">
      <c r="A7" s="239"/>
      <c r="B7" s="131"/>
      <c r="C7" s="132"/>
      <c r="D7" s="119"/>
      <c r="E7" s="119"/>
      <c r="F7" s="119"/>
      <c r="G7" s="119"/>
    </row>
    <row r="8" spans="1:7" ht="15.75" x14ac:dyDescent="0.25">
      <c r="A8" s="239"/>
      <c r="B8" s="133" t="s">
        <v>18</v>
      </c>
      <c r="C8" s="130">
        <v>1228031.54501</v>
      </c>
      <c r="D8" s="130">
        <v>12200805.93368</v>
      </c>
      <c r="E8" s="130">
        <v>11796977.168090001</v>
      </c>
      <c r="F8" s="130">
        <v>1631860.3106000009</v>
      </c>
      <c r="G8" s="130">
        <v>403828.76559000096</v>
      </c>
    </row>
    <row r="9" spans="1:7" ht="15.75" x14ac:dyDescent="0.25">
      <c r="A9" s="240"/>
      <c r="B9" s="121" t="s">
        <v>80</v>
      </c>
      <c r="C9" s="119">
        <v>1119027.3026000001</v>
      </c>
      <c r="D9" s="119">
        <v>12058982.233069999</v>
      </c>
      <c r="E9" s="119">
        <v>11619460.31629</v>
      </c>
      <c r="F9" s="119">
        <v>1558549.2193800008</v>
      </c>
      <c r="G9" s="119">
        <v>439521.91678000096</v>
      </c>
    </row>
    <row r="10" spans="1:7" ht="15.75" hidden="1" x14ac:dyDescent="0.25">
      <c r="A10" s="240"/>
      <c r="B10" s="118" t="s">
        <v>114</v>
      </c>
      <c r="C10" s="119">
        <v>731.84879000000001</v>
      </c>
      <c r="D10" s="119">
        <v>100.17312</v>
      </c>
      <c r="E10" s="119">
        <v>186.52438999999998</v>
      </c>
      <c r="F10" s="119">
        <v>645.49752000000012</v>
      </c>
      <c r="G10" s="119">
        <v>-86.351269999999886</v>
      </c>
    </row>
    <row r="11" spans="1:7" ht="15.75" hidden="1" x14ac:dyDescent="0.25">
      <c r="A11" s="240"/>
      <c r="B11" s="118" t="s">
        <v>115</v>
      </c>
      <c r="C11" s="119">
        <v>115121.41048999999</v>
      </c>
      <c r="D11" s="119">
        <v>8812208.5780900009</v>
      </c>
      <c r="E11" s="119">
        <v>8814500.2122900002</v>
      </c>
      <c r="F11" s="119">
        <v>112829.77629000135</v>
      </c>
      <c r="G11" s="119">
        <v>-2291.6341999986471</v>
      </c>
    </row>
    <row r="12" spans="1:7" ht="15.75" hidden="1" x14ac:dyDescent="0.25">
      <c r="A12" s="240"/>
      <c r="B12" s="118" t="s">
        <v>261</v>
      </c>
      <c r="C12" s="119"/>
      <c r="D12" s="119"/>
      <c r="E12" s="119"/>
      <c r="F12" s="119"/>
      <c r="G12" s="119">
        <v>0</v>
      </c>
    </row>
    <row r="13" spans="1:7" ht="15.75" hidden="1" x14ac:dyDescent="0.25">
      <c r="A13" s="240"/>
      <c r="B13" s="118" t="s">
        <v>116</v>
      </c>
      <c r="C13" s="119">
        <v>994564.49557999999</v>
      </c>
      <c r="D13" s="119">
        <v>3246524.8754399996</v>
      </c>
      <c r="E13" s="119">
        <v>2796647.5914099999</v>
      </c>
      <c r="F13" s="119">
        <v>1444441.7796099996</v>
      </c>
      <c r="G13" s="119">
        <v>449877.28402999963</v>
      </c>
    </row>
    <row r="14" spans="1:7" ht="15.75" hidden="1" x14ac:dyDescent="0.25">
      <c r="A14" s="240"/>
      <c r="B14" s="118" t="s">
        <v>262</v>
      </c>
      <c r="C14" s="119"/>
      <c r="D14" s="119"/>
      <c r="E14" s="119"/>
      <c r="F14" s="119"/>
      <c r="G14" s="119">
        <v>0</v>
      </c>
    </row>
    <row r="15" spans="1:7" ht="25.5" hidden="1" x14ac:dyDescent="0.25">
      <c r="A15" s="240"/>
      <c r="B15" s="118" t="s">
        <v>263</v>
      </c>
      <c r="C15" s="119">
        <v>8609.54774</v>
      </c>
      <c r="D15" s="119">
        <v>148.60641999999999</v>
      </c>
      <c r="E15" s="119">
        <v>8125.9881999999998</v>
      </c>
      <c r="F15" s="119">
        <v>632.16596000000027</v>
      </c>
      <c r="G15" s="119">
        <v>-7977.3817799999997</v>
      </c>
    </row>
    <row r="16" spans="1:7" ht="15.75" hidden="1" x14ac:dyDescent="0.25">
      <c r="A16" s="240"/>
      <c r="B16" s="118" t="s">
        <v>264</v>
      </c>
      <c r="C16" s="119"/>
      <c r="D16" s="119"/>
      <c r="E16" s="119"/>
      <c r="F16" s="119"/>
      <c r="G16" s="119">
        <v>0</v>
      </c>
    </row>
    <row r="17" spans="1:7" ht="15.75" x14ac:dyDescent="0.25">
      <c r="A17" s="240"/>
      <c r="B17" s="121" t="s">
        <v>81</v>
      </c>
      <c r="C17" s="119">
        <v>34223.579829999995</v>
      </c>
      <c r="D17" s="119">
        <v>66904.335090000008</v>
      </c>
      <c r="E17" s="119">
        <v>79175.506430000009</v>
      </c>
      <c r="F17" s="119">
        <v>21952.408489999994</v>
      </c>
      <c r="G17" s="119">
        <v>-12271.171340000006</v>
      </c>
    </row>
    <row r="18" spans="1:7" ht="15.75" hidden="1" x14ac:dyDescent="0.25">
      <c r="A18" s="240"/>
      <c r="B18" s="118" t="s">
        <v>265</v>
      </c>
      <c r="C18" s="119"/>
      <c r="D18" s="119"/>
      <c r="E18" s="119"/>
      <c r="F18" s="119"/>
      <c r="G18" s="119">
        <v>0</v>
      </c>
    </row>
    <row r="19" spans="1:7" ht="15.75" hidden="1" x14ac:dyDescent="0.25">
      <c r="A19" s="240"/>
      <c r="B19" s="118" t="s">
        <v>266</v>
      </c>
      <c r="C19" s="119">
        <v>0</v>
      </c>
      <c r="D19" s="119">
        <v>0</v>
      </c>
      <c r="E19" s="119">
        <v>0</v>
      </c>
      <c r="F19" s="119">
        <v>0</v>
      </c>
      <c r="G19" s="119">
        <v>0</v>
      </c>
    </row>
    <row r="20" spans="1:7" ht="15.75" hidden="1" x14ac:dyDescent="0.25">
      <c r="A20" s="240"/>
      <c r="B20" s="118" t="s">
        <v>119</v>
      </c>
      <c r="C20" s="119">
        <v>34209.577969999998</v>
      </c>
      <c r="D20" s="119">
        <v>66844.362800000003</v>
      </c>
      <c r="E20" s="119">
        <v>79117.790430000008</v>
      </c>
      <c r="F20" s="119">
        <v>21936.150339999993</v>
      </c>
      <c r="G20" s="119">
        <v>-12273.427630000006</v>
      </c>
    </row>
    <row r="21" spans="1:7" ht="15.75" hidden="1" x14ac:dyDescent="0.25">
      <c r="A21" s="240"/>
      <c r="B21" s="118" t="s">
        <v>267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</row>
    <row r="22" spans="1:7" ht="25.5" hidden="1" x14ac:dyDescent="0.25">
      <c r="A22" s="240"/>
      <c r="B22" s="118" t="s">
        <v>268</v>
      </c>
      <c r="C22" s="119"/>
      <c r="D22" s="119"/>
      <c r="E22" s="119"/>
      <c r="F22" s="119"/>
      <c r="G22" s="119">
        <v>0</v>
      </c>
    </row>
    <row r="23" spans="1:7" ht="15.75" hidden="1" x14ac:dyDescent="0.25">
      <c r="A23" s="240"/>
      <c r="B23" s="118" t="s">
        <v>269</v>
      </c>
      <c r="C23" s="119"/>
      <c r="D23" s="119"/>
      <c r="E23" s="119"/>
      <c r="F23" s="119"/>
      <c r="G23" s="119">
        <v>0</v>
      </c>
    </row>
    <row r="24" spans="1:7" ht="25.5" hidden="1" x14ac:dyDescent="0.25">
      <c r="A24" s="240"/>
      <c r="B24" s="118" t="s">
        <v>120</v>
      </c>
      <c r="C24" s="119">
        <v>14.001860000000001</v>
      </c>
      <c r="D24" s="119">
        <v>59.972290000000001</v>
      </c>
      <c r="E24" s="119">
        <v>57.716000000000001</v>
      </c>
      <c r="F24" s="119">
        <v>16.258150000000008</v>
      </c>
      <c r="G24" s="119">
        <v>2.256290000000007</v>
      </c>
    </row>
    <row r="25" spans="1:7" ht="15.75" x14ac:dyDescent="0.25">
      <c r="A25" s="240"/>
      <c r="B25" s="121" t="s">
        <v>24</v>
      </c>
      <c r="C25" s="119">
        <v>74780.662580000004</v>
      </c>
      <c r="D25" s="119">
        <v>74919.365520000007</v>
      </c>
      <c r="E25" s="119">
        <v>98341.345369999995</v>
      </c>
      <c r="F25" s="119">
        <v>51358.682730000015</v>
      </c>
      <c r="G25" s="119">
        <v>-23421.979849999992</v>
      </c>
    </row>
    <row r="26" spans="1:7" ht="38.25" hidden="1" x14ac:dyDescent="0.25">
      <c r="A26" s="240"/>
      <c r="B26" s="121" t="s">
        <v>270</v>
      </c>
      <c r="C26" s="119">
        <v>1375.2504299999998</v>
      </c>
      <c r="D26" s="119">
        <v>672.55176000000006</v>
      </c>
      <c r="E26" s="119">
        <v>0</v>
      </c>
      <c r="F26" s="119">
        <v>2047.8021899999999</v>
      </c>
      <c r="G26" s="119">
        <v>672.55176000000006</v>
      </c>
    </row>
    <row r="27" spans="1:7" ht="25.5" hidden="1" x14ac:dyDescent="0.25">
      <c r="A27" s="240"/>
      <c r="B27" s="118" t="s">
        <v>271</v>
      </c>
      <c r="C27" s="119"/>
      <c r="D27" s="119"/>
      <c r="E27" s="119"/>
      <c r="F27" s="119"/>
      <c r="G27" s="119">
        <v>0</v>
      </c>
    </row>
    <row r="28" spans="1:7" ht="25.5" hidden="1" x14ac:dyDescent="0.25">
      <c r="A28" s="240"/>
      <c r="B28" s="118" t="s">
        <v>272</v>
      </c>
      <c r="C28" s="119"/>
      <c r="D28" s="119"/>
      <c r="E28" s="119"/>
      <c r="F28" s="119"/>
      <c r="G28" s="119">
        <v>0</v>
      </c>
    </row>
    <row r="29" spans="1:7" ht="25.5" hidden="1" x14ac:dyDescent="0.25">
      <c r="A29" s="240"/>
      <c r="B29" s="118" t="s">
        <v>273</v>
      </c>
      <c r="C29" s="119">
        <v>73405.412150000004</v>
      </c>
      <c r="D29" s="119">
        <v>74246.813760000005</v>
      </c>
      <c r="E29" s="119">
        <v>98341.345369999995</v>
      </c>
      <c r="F29" s="119">
        <v>49310.880540000013</v>
      </c>
      <c r="G29" s="119">
        <v>-24094.531609999991</v>
      </c>
    </row>
    <row r="30" spans="1:7" ht="25.5" hidden="1" x14ac:dyDescent="0.25">
      <c r="A30" s="240"/>
      <c r="B30" s="118" t="s">
        <v>274</v>
      </c>
      <c r="C30" s="119"/>
      <c r="D30" s="119"/>
      <c r="E30" s="119"/>
      <c r="F30" s="119"/>
      <c r="G30" s="119">
        <v>0</v>
      </c>
    </row>
    <row r="31" spans="1:7" ht="15.75" hidden="1" x14ac:dyDescent="0.25">
      <c r="A31" s="240"/>
      <c r="B31" s="121" t="s">
        <v>275</v>
      </c>
      <c r="C31" s="119"/>
      <c r="D31" s="119"/>
      <c r="E31" s="119"/>
      <c r="F31" s="119"/>
      <c r="G31" s="119">
        <v>0</v>
      </c>
    </row>
    <row r="32" spans="1:7" ht="15.75" hidden="1" x14ac:dyDescent="0.25">
      <c r="A32" s="240"/>
      <c r="B32" s="118" t="s">
        <v>276</v>
      </c>
      <c r="C32" s="119"/>
      <c r="D32" s="119"/>
      <c r="E32" s="119"/>
      <c r="F32" s="119"/>
      <c r="G32" s="119">
        <v>0</v>
      </c>
    </row>
    <row r="33" spans="1:7" ht="15.75" hidden="1" x14ac:dyDescent="0.25">
      <c r="A33" s="240"/>
      <c r="B33" s="118" t="s">
        <v>277</v>
      </c>
      <c r="C33" s="119"/>
      <c r="D33" s="119"/>
      <c r="E33" s="119"/>
      <c r="F33" s="119"/>
      <c r="G33" s="119">
        <v>0</v>
      </c>
    </row>
    <row r="34" spans="1:7" ht="25.5" hidden="1" x14ac:dyDescent="0.25">
      <c r="A34" s="240"/>
      <c r="B34" s="118" t="s">
        <v>278</v>
      </c>
      <c r="C34" s="119"/>
      <c r="D34" s="119"/>
      <c r="E34" s="119"/>
      <c r="F34" s="119"/>
      <c r="G34" s="119">
        <v>0</v>
      </c>
    </row>
    <row r="35" spans="1:7" ht="25.5" hidden="1" x14ac:dyDescent="0.25">
      <c r="A35" s="240"/>
      <c r="B35" s="118" t="s">
        <v>279</v>
      </c>
      <c r="C35" s="119"/>
      <c r="D35" s="119"/>
      <c r="E35" s="119"/>
      <c r="F35" s="119"/>
      <c r="G35" s="119">
        <v>0</v>
      </c>
    </row>
    <row r="36" spans="1:7" ht="15.75" hidden="1" x14ac:dyDescent="0.25">
      <c r="A36" s="240"/>
      <c r="B36" s="118" t="s">
        <v>280</v>
      </c>
      <c r="C36" s="119"/>
      <c r="D36" s="119"/>
      <c r="E36" s="119"/>
      <c r="F36" s="119"/>
      <c r="G36" s="119">
        <v>0</v>
      </c>
    </row>
    <row r="37" spans="1:7" ht="15.75" hidden="1" x14ac:dyDescent="0.25">
      <c r="A37" s="240"/>
      <c r="B37" s="121" t="s">
        <v>83</v>
      </c>
      <c r="C37" s="119"/>
      <c r="D37" s="119"/>
      <c r="E37" s="119"/>
      <c r="F37" s="119"/>
      <c r="G37" s="119">
        <v>0</v>
      </c>
    </row>
    <row r="38" spans="1:7" ht="25.5" hidden="1" x14ac:dyDescent="0.25">
      <c r="A38" s="240"/>
      <c r="B38" s="118" t="s">
        <v>281</v>
      </c>
      <c r="C38" s="119"/>
      <c r="D38" s="119"/>
      <c r="E38" s="119"/>
      <c r="F38" s="119"/>
      <c r="G38" s="119">
        <v>0</v>
      </c>
    </row>
    <row r="39" spans="1:7" ht="25.5" hidden="1" x14ac:dyDescent="0.25">
      <c r="A39" s="240"/>
      <c r="B39" s="121" t="s">
        <v>282</v>
      </c>
      <c r="C39" s="119"/>
      <c r="D39" s="119"/>
      <c r="E39" s="119"/>
      <c r="F39" s="119"/>
      <c r="G39" s="119">
        <v>0</v>
      </c>
    </row>
    <row r="40" spans="1:7" ht="25.5" hidden="1" x14ac:dyDescent="0.25">
      <c r="A40" s="240"/>
      <c r="B40" s="118" t="s">
        <v>283</v>
      </c>
      <c r="C40" s="119"/>
      <c r="D40" s="119"/>
      <c r="E40" s="119"/>
      <c r="F40" s="119"/>
      <c r="G40" s="119">
        <v>0</v>
      </c>
    </row>
    <row r="41" spans="1:7" ht="15.75" hidden="1" x14ac:dyDescent="0.25">
      <c r="A41" s="240"/>
      <c r="B41" s="118" t="s">
        <v>284</v>
      </c>
      <c r="C41" s="119"/>
      <c r="D41" s="119"/>
      <c r="E41" s="119"/>
      <c r="F41" s="119"/>
      <c r="G41" s="119">
        <v>0</v>
      </c>
    </row>
    <row r="42" spans="1:7" ht="15.75" hidden="1" x14ac:dyDescent="0.25">
      <c r="A42" s="240"/>
      <c r="B42" s="121" t="s">
        <v>285</v>
      </c>
      <c r="C42" s="119"/>
      <c r="D42" s="119"/>
      <c r="E42" s="119"/>
      <c r="F42" s="119"/>
      <c r="G42" s="119">
        <v>0</v>
      </c>
    </row>
    <row r="43" spans="1:7" ht="15.75" hidden="1" x14ac:dyDescent="0.25">
      <c r="A43" s="240"/>
      <c r="B43" s="118" t="s">
        <v>286</v>
      </c>
      <c r="C43" s="119"/>
      <c r="D43" s="119"/>
      <c r="E43" s="119"/>
      <c r="F43" s="119"/>
      <c r="G43" s="119">
        <v>0</v>
      </c>
    </row>
    <row r="44" spans="1:7" ht="25.5" hidden="1" x14ac:dyDescent="0.25">
      <c r="A44" s="240"/>
      <c r="B44" s="118" t="s">
        <v>287</v>
      </c>
      <c r="C44" s="119"/>
      <c r="D44" s="119"/>
      <c r="E44" s="119"/>
      <c r="F44" s="119"/>
      <c r="G44" s="119">
        <v>0</v>
      </c>
    </row>
    <row r="45" spans="1:7" ht="25.5" hidden="1" x14ac:dyDescent="0.25">
      <c r="A45" s="240"/>
      <c r="B45" s="118" t="s">
        <v>288</v>
      </c>
      <c r="C45" s="119"/>
      <c r="D45" s="119"/>
      <c r="E45" s="119"/>
      <c r="F45" s="119"/>
      <c r="G45" s="119">
        <v>0</v>
      </c>
    </row>
    <row r="46" spans="1:7" x14ac:dyDescent="0.25">
      <c r="A46" s="352" t="s">
        <v>255</v>
      </c>
      <c r="B46" s="353"/>
      <c r="C46" s="336" t="s">
        <v>256</v>
      </c>
      <c r="D46" s="336" t="s">
        <v>257</v>
      </c>
      <c r="E46" s="336" t="s">
        <v>258</v>
      </c>
      <c r="F46" s="336" t="s">
        <v>259</v>
      </c>
      <c r="G46" s="337" t="s">
        <v>289</v>
      </c>
    </row>
    <row r="47" spans="1:7" x14ac:dyDescent="0.25">
      <c r="A47" s="352"/>
      <c r="B47" s="353"/>
      <c r="C47" s="336"/>
      <c r="D47" s="336"/>
      <c r="E47" s="336"/>
      <c r="F47" s="336"/>
      <c r="G47" s="337"/>
    </row>
    <row r="48" spans="1:7" ht="15.75" x14ac:dyDescent="0.25">
      <c r="A48" s="239"/>
      <c r="B48" s="129"/>
      <c r="C48" s="130"/>
      <c r="D48" s="130"/>
      <c r="E48" s="130"/>
      <c r="F48" s="130"/>
      <c r="G48" s="130"/>
    </row>
    <row r="49" spans="1:7" ht="15.75" x14ac:dyDescent="0.25">
      <c r="A49" s="239"/>
      <c r="B49" s="129" t="s">
        <v>30</v>
      </c>
      <c r="C49" s="130">
        <v>1854681.2376900001</v>
      </c>
      <c r="D49" s="130">
        <v>710635.88</v>
      </c>
      <c r="E49" s="130">
        <v>114409.87703</v>
      </c>
      <c r="F49" s="130">
        <v>2450907.2406600001</v>
      </c>
      <c r="G49" s="130">
        <v>596226.00297000003</v>
      </c>
    </row>
    <row r="50" spans="1:7" ht="15.75" x14ac:dyDescent="0.25">
      <c r="A50" s="240"/>
      <c r="B50" s="121" t="s">
        <v>32</v>
      </c>
      <c r="C50" s="119">
        <v>78631</v>
      </c>
      <c r="D50" s="119">
        <v>10069</v>
      </c>
      <c r="E50" s="119">
        <v>10</v>
      </c>
      <c r="F50" s="119">
        <v>88690</v>
      </c>
      <c r="G50" s="119">
        <v>10059</v>
      </c>
    </row>
    <row r="51" spans="1:7" ht="15.75" hidden="1" x14ac:dyDescent="0.25">
      <c r="A51" s="240"/>
      <c r="B51" s="118" t="s">
        <v>290</v>
      </c>
      <c r="C51" s="119"/>
      <c r="D51" s="119"/>
      <c r="E51" s="119"/>
      <c r="F51" s="119"/>
      <c r="G51" s="119">
        <v>0</v>
      </c>
    </row>
    <row r="52" spans="1:7" ht="15.75" hidden="1" x14ac:dyDescent="0.25">
      <c r="A52" s="240"/>
      <c r="B52" s="118" t="s">
        <v>291</v>
      </c>
      <c r="C52" s="119"/>
      <c r="D52" s="119"/>
      <c r="E52" s="119"/>
      <c r="F52" s="119"/>
      <c r="G52" s="119">
        <v>0</v>
      </c>
    </row>
    <row r="53" spans="1:7" ht="25.5" hidden="1" x14ac:dyDescent="0.25">
      <c r="A53" s="240"/>
      <c r="B53" s="118" t="s">
        <v>292</v>
      </c>
      <c r="C53" s="119">
        <v>78631</v>
      </c>
      <c r="D53" s="119">
        <v>10069</v>
      </c>
      <c r="E53" s="119">
        <v>10</v>
      </c>
      <c r="F53" s="119">
        <v>88690</v>
      </c>
      <c r="G53" s="119">
        <v>10059</v>
      </c>
    </row>
    <row r="54" spans="1:7" ht="15.75" hidden="1" x14ac:dyDescent="0.25">
      <c r="A54" s="240"/>
      <c r="B54" s="118" t="s">
        <v>293</v>
      </c>
      <c r="C54" s="119"/>
      <c r="D54" s="119"/>
      <c r="E54" s="119"/>
      <c r="F54" s="119"/>
      <c r="G54" s="119">
        <v>0</v>
      </c>
    </row>
    <row r="55" spans="1:7" ht="25.5" hidden="1" x14ac:dyDescent="0.25">
      <c r="A55" s="240"/>
      <c r="B55" s="121" t="s">
        <v>87</v>
      </c>
      <c r="C55" s="119"/>
      <c r="D55" s="119"/>
      <c r="E55" s="119"/>
      <c r="F55" s="119"/>
      <c r="G55" s="119">
        <v>0</v>
      </c>
    </row>
    <row r="56" spans="1:7" ht="15.75" hidden="1" x14ac:dyDescent="0.25">
      <c r="A56" s="240"/>
      <c r="B56" s="118" t="s">
        <v>294</v>
      </c>
      <c r="C56" s="119"/>
      <c r="D56" s="119"/>
      <c r="E56" s="119"/>
      <c r="F56" s="119"/>
      <c r="G56" s="119">
        <v>0</v>
      </c>
    </row>
    <row r="57" spans="1:7" ht="15.75" hidden="1" x14ac:dyDescent="0.25">
      <c r="A57" s="240"/>
      <c r="B57" s="118" t="s">
        <v>295</v>
      </c>
      <c r="C57" s="119"/>
      <c r="D57" s="119"/>
      <c r="E57" s="119"/>
      <c r="F57" s="119"/>
      <c r="G57" s="119">
        <v>0</v>
      </c>
    </row>
    <row r="58" spans="1:7" ht="15.75" hidden="1" x14ac:dyDescent="0.25">
      <c r="A58" s="240"/>
      <c r="B58" s="118" t="s">
        <v>296</v>
      </c>
      <c r="C58" s="119"/>
      <c r="D58" s="119"/>
      <c r="E58" s="119"/>
      <c r="F58" s="119"/>
      <c r="G58" s="119">
        <v>0</v>
      </c>
    </row>
    <row r="59" spans="1:7" ht="15.75" hidden="1" x14ac:dyDescent="0.25">
      <c r="A59" s="240"/>
      <c r="B59" s="118" t="s">
        <v>297</v>
      </c>
      <c r="C59" s="119"/>
      <c r="D59" s="119"/>
      <c r="E59" s="119"/>
      <c r="F59" s="119"/>
      <c r="G59" s="119">
        <v>0</v>
      </c>
    </row>
    <row r="60" spans="1:7" ht="25.5" hidden="1" x14ac:dyDescent="0.25">
      <c r="A60" s="240"/>
      <c r="B60" s="118" t="s">
        <v>298</v>
      </c>
      <c r="C60" s="119"/>
      <c r="D60" s="119"/>
      <c r="E60" s="119"/>
      <c r="F60" s="119"/>
      <c r="G60" s="119">
        <v>0</v>
      </c>
    </row>
    <row r="61" spans="1:7" ht="25.5" x14ac:dyDescent="0.25">
      <c r="A61" s="240"/>
      <c r="B61" s="121" t="s">
        <v>34</v>
      </c>
      <c r="C61" s="119">
        <v>1464111.18212</v>
      </c>
      <c r="D61" s="119">
        <v>496593</v>
      </c>
      <c r="E61" s="119">
        <v>32702</v>
      </c>
      <c r="F61" s="119">
        <v>1928002.18212</v>
      </c>
      <c r="G61" s="119">
        <v>463891</v>
      </c>
    </row>
    <row r="62" spans="1:7" ht="15.75" hidden="1" x14ac:dyDescent="0.25">
      <c r="A62" s="240"/>
      <c r="B62" s="118" t="s">
        <v>127</v>
      </c>
      <c r="C62" s="119">
        <v>774595.60003999993</v>
      </c>
      <c r="D62" s="119">
        <v>99376</v>
      </c>
      <c r="E62" s="119">
        <v>0</v>
      </c>
      <c r="F62" s="119">
        <v>873971.60003999993</v>
      </c>
      <c r="G62" s="119">
        <v>99376</v>
      </c>
    </row>
    <row r="63" spans="1:7" ht="15.75" hidden="1" x14ac:dyDescent="0.25">
      <c r="A63" s="240"/>
      <c r="B63" s="118" t="s">
        <v>299</v>
      </c>
      <c r="C63" s="119"/>
      <c r="D63" s="119"/>
      <c r="E63" s="119"/>
      <c r="F63" s="119"/>
      <c r="G63" s="119">
        <v>0</v>
      </c>
    </row>
    <row r="64" spans="1:7" ht="15.75" hidden="1" x14ac:dyDescent="0.25">
      <c r="A64" s="240"/>
      <c r="B64" s="118" t="s">
        <v>300</v>
      </c>
      <c r="C64" s="119">
        <v>455020.86798000004</v>
      </c>
      <c r="D64" s="119">
        <v>48569</v>
      </c>
      <c r="E64" s="119">
        <v>226</v>
      </c>
      <c r="F64" s="119">
        <v>503363.86798000004</v>
      </c>
      <c r="G64" s="119">
        <v>48343</v>
      </c>
    </row>
    <row r="65" spans="1:7" ht="15.75" hidden="1" x14ac:dyDescent="0.25">
      <c r="A65" s="240"/>
      <c r="B65" s="118" t="s">
        <v>301</v>
      </c>
      <c r="C65" s="119"/>
      <c r="D65" s="119"/>
      <c r="E65" s="119"/>
      <c r="F65" s="119"/>
      <c r="G65" s="119">
        <v>0</v>
      </c>
    </row>
    <row r="66" spans="1:7" ht="25.5" hidden="1" x14ac:dyDescent="0.25">
      <c r="A66" s="240"/>
      <c r="B66" s="118" t="s">
        <v>129</v>
      </c>
      <c r="C66" s="119">
        <v>216075.55809999999</v>
      </c>
      <c r="D66" s="119">
        <v>341010</v>
      </c>
      <c r="E66" s="119">
        <v>31492</v>
      </c>
      <c r="F66" s="119">
        <v>525593.55810000002</v>
      </c>
      <c r="G66" s="119">
        <v>309518</v>
      </c>
    </row>
    <row r="67" spans="1:7" ht="15.75" hidden="1" x14ac:dyDescent="0.25">
      <c r="A67" s="240"/>
      <c r="B67" s="118" t="s">
        <v>130</v>
      </c>
      <c r="C67" s="119">
        <v>18419.155999999999</v>
      </c>
      <c r="D67" s="119">
        <v>7638</v>
      </c>
      <c r="E67" s="119">
        <v>984</v>
      </c>
      <c r="F67" s="119">
        <v>25073.155999999999</v>
      </c>
      <c r="G67" s="119">
        <v>6654</v>
      </c>
    </row>
    <row r="68" spans="1:7" ht="15.75" hidden="1" x14ac:dyDescent="0.25">
      <c r="A68" s="240"/>
      <c r="B68" s="118" t="s">
        <v>302</v>
      </c>
      <c r="C68" s="119"/>
      <c r="D68" s="119"/>
      <c r="E68" s="119"/>
      <c r="F68" s="119"/>
      <c r="G68" s="119">
        <v>0</v>
      </c>
    </row>
    <row r="69" spans="1:7" ht="15.75" x14ac:dyDescent="0.25">
      <c r="A69" s="240"/>
      <c r="B69" s="121" t="s">
        <v>36</v>
      </c>
      <c r="C69" s="119">
        <v>507450</v>
      </c>
      <c r="D69" s="119">
        <v>136474</v>
      </c>
      <c r="E69" s="119">
        <v>15228</v>
      </c>
      <c r="F69" s="119">
        <v>628696</v>
      </c>
      <c r="G69" s="119">
        <v>121246</v>
      </c>
    </row>
    <row r="70" spans="1:7" ht="15.75" hidden="1" x14ac:dyDescent="0.25">
      <c r="A70" s="240"/>
      <c r="B70" s="118" t="s">
        <v>131</v>
      </c>
      <c r="C70" s="119">
        <v>71046</v>
      </c>
      <c r="D70" s="119">
        <v>11430</v>
      </c>
      <c r="E70" s="119">
        <v>1172</v>
      </c>
      <c r="F70" s="119">
        <v>81304</v>
      </c>
      <c r="G70" s="119">
        <v>10258</v>
      </c>
    </row>
    <row r="71" spans="1:7" ht="25.5" hidden="1" x14ac:dyDescent="0.25">
      <c r="A71" s="240"/>
      <c r="B71" s="118" t="s">
        <v>132</v>
      </c>
      <c r="C71" s="119">
        <v>43613</v>
      </c>
      <c r="D71" s="119">
        <v>10854</v>
      </c>
      <c r="E71" s="119">
        <v>3043</v>
      </c>
      <c r="F71" s="119">
        <v>51424</v>
      </c>
      <c r="G71" s="119">
        <v>7811</v>
      </c>
    </row>
    <row r="72" spans="1:7" ht="25.5" hidden="1" x14ac:dyDescent="0.25">
      <c r="A72" s="240"/>
      <c r="B72" s="118" t="s">
        <v>133</v>
      </c>
      <c r="C72" s="119">
        <v>1631</v>
      </c>
      <c r="D72" s="119">
        <v>43</v>
      </c>
      <c r="E72" s="119">
        <v>0</v>
      </c>
      <c r="F72" s="119">
        <v>1674</v>
      </c>
      <c r="G72" s="119">
        <v>43</v>
      </c>
    </row>
    <row r="73" spans="1:7" ht="15.75" hidden="1" x14ac:dyDescent="0.25">
      <c r="A73" s="240"/>
      <c r="B73" s="118" t="s">
        <v>134</v>
      </c>
      <c r="C73" s="119">
        <v>117467</v>
      </c>
      <c r="D73" s="119">
        <v>24573</v>
      </c>
      <c r="E73" s="119">
        <v>7675</v>
      </c>
      <c r="F73" s="119">
        <v>134365</v>
      </c>
      <c r="G73" s="119">
        <v>16898</v>
      </c>
    </row>
    <row r="74" spans="1:7" ht="15.75" hidden="1" x14ac:dyDescent="0.25">
      <c r="A74" s="240"/>
      <c r="B74" s="118" t="s">
        <v>135</v>
      </c>
      <c r="C74" s="119">
        <v>16920</v>
      </c>
      <c r="D74" s="119">
        <v>0</v>
      </c>
      <c r="E74" s="119">
        <v>0</v>
      </c>
      <c r="F74" s="119">
        <v>16920</v>
      </c>
      <c r="G74" s="119">
        <v>0</v>
      </c>
    </row>
    <row r="75" spans="1:7" ht="15.75" hidden="1" x14ac:dyDescent="0.25">
      <c r="A75" s="240"/>
      <c r="B75" s="118" t="s">
        <v>136</v>
      </c>
      <c r="C75" s="119">
        <v>256773</v>
      </c>
      <c r="D75" s="119">
        <v>89574</v>
      </c>
      <c r="E75" s="119">
        <v>3338</v>
      </c>
      <c r="F75" s="119">
        <v>343009</v>
      </c>
      <c r="G75" s="119">
        <v>86236</v>
      </c>
    </row>
    <row r="76" spans="1:7" ht="25.5" hidden="1" x14ac:dyDescent="0.25">
      <c r="A76" s="240"/>
      <c r="B76" s="118" t="s">
        <v>303</v>
      </c>
      <c r="C76" s="119"/>
      <c r="D76" s="119"/>
      <c r="E76" s="119"/>
      <c r="F76" s="119"/>
      <c r="G76" s="119">
        <v>0</v>
      </c>
    </row>
    <row r="77" spans="1:7" ht="15.75" hidden="1" x14ac:dyDescent="0.25">
      <c r="A77" s="240"/>
      <c r="B77" s="118" t="s">
        <v>304</v>
      </c>
      <c r="C77" s="119"/>
      <c r="D77" s="119"/>
      <c r="E77" s="119"/>
      <c r="F77" s="119"/>
      <c r="G77" s="119">
        <v>0</v>
      </c>
    </row>
    <row r="78" spans="1:7" ht="15.75" x14ac:dyDescent="0.25">
      <c r="A78" s="240"/>
      <c r="B78" s="121" t="s">
        <v>88</v>
      </c>
      <c r="C78" s="119">
        <v>37284</v>
      </c>
      <c r="D78" s="119">
        <v>1256</v>
      </c>
      <c r="E78" s="119">
        <v>118</v>
      </c>
      <c r="F78" s="119">
        <v>38422</v>
      </c>
      <c r="G78" s="119">
        <v>1138</v>
      </c>
    </row>
    <row r="79" spans="1:7" ht="15.75" hidden="1" x14ac:dyDescent="0.25">
      <c r="A79" s="240"/>
      <c r="B79" s="118" t="s">
        <v>137</v>
      </c>
      <c r="C79" s="119">
        <v>30384</v>
      </c>
      <c r="D79" s="119">
        <v>651</v>
      </c>
      <c r="E79" s="119">
        <v>0</v>
      </c>
      <c r="F79" s="119">
        <v>31035</v>
      </c>
      <c r="G79" s="119">
        <v>651</v>
      </c>
    </row>
    <row r="80" spans="1:7" ht="15.75" hidden="1" x14ac:dyDescent="0.25">
      <c r="A80" s="240"/>
      <c r="B80" s="118" t="s">
        <v>305</v>
      </c>
      <c r="C80" s="119"/>
      <c r="D80" s="119"/>
      <c r="E80" s="119"/>
      <c r="F80" s="119"/>
      <c r="G80" s="119">
        <v>0</v>
      </c>
    </row>
    <row r="81" spans="1:7" ht="15.75" hidden="1" x14ac:dyDescent="0.25">
      <c r="A81" s="240"/>
      <c r="B81" s="118" t="s">
        <v>306</v>
      </c>
      <c r="C81" s="119"/>
      <c r="D81" s="119"/>
      <c r="E81" s="119"/>
      <c r="F81" s="119"/>
      <c r="G81" s="119">
        <v>0</v>
      </c>
    </row>
    <row r="82" spans="1:7" ht="15.75" hidden="1" x14ac:dyDescent="0.25">
      <c r="A82" s="240"/>
      <c r="B82" s="118" t="s">
        <v>138</v>
      </c>
      <c r="C82" s="119">
        <v>6900</v>
      </c>
      <c r="D82" s="119">
        <v>605</v>
      </c>
      <c r="E82" s="119">
        <v>118</v>
      </c>
      <c r="F82" s="119">
        <v>7387</v>
      </c>
      <c r="G82" s="119">
        <v>487</v>
      </c>
    </row>
    <row r="83" spans="1:7" ht="15.75" hidden="1" x14ac:dyDescent="0.25">
      <c r="A83" s="240"/>
      <c r="B83" s="118" t="s">
        <v>307</v>
      </c>
      <c r="C83" s="119"/>
      <c r="D83" s="119"/>
      <c r="E83" s="119"/>
      <c r="F83" s="119"/>
      <c r="G83" s="119">
        <v>0</v>
      </c>
    </row>
    <row r="84" spans="1:7" ht="25.5" x14ac:dyDescent="0.25">
      <c r="A84" s="240"/>
      <c r="B84" s="121" t="s">
        <v>308</v>
      </c>
      <c r="C84" s="119">
        <v>-507492.56242999993</v>
      </c>
      <c r="D84" s="119">
        <v>5830</v>
      </c>
      <c r="E84" s="119">
        <v>66351.877030000003</v>
      </c>
      <c r="F84" s="119">
        <v>-568014.43945999991</v>
      </c>
      <c r="G84" s="119">
        <v>-60521.877029999974</v>
      </c>
    </row>
    <row r="85" spans="1:7" ht="25.5" hidden="1" x14ac:dyDescent="0.25">
      <c r="A85" s="240"/>
      <c r="B85" s="118" t="s">
        <v>39</v>
      </c>
      <c r="C85" s="119">
        <v>-148447.14348</v>
      </c>
      <c r="D85" s="119">
        <v>0</v>
      </c>
      <c r="E85" s="119">
        <v>6604</v>
      </c>
      <c r="F85" s="119">
        <v>-155051.14348</v>
      </c>
      <c r="G85" s="119">
        <v>-6604</v>
      </c>
    </row>
    <row r="86" spans="1:7" ht="15.75" hidden="1" x14ac:dyDescent="0.25">
      <c r="A86" s="240"/>
      <c r="B86" s="118" t="s">
        <v>309</v>
      </c>
      <c r="C86" s="119"/>
      <c r="D86" s="119"/>
      <c r="E86" s="119"/>
      <c r="F86" s="119"/>
      <c r="G86" s="119">
        <v>0</v>
      </c>
    </row>
    <row r="87" spans="1:7" ht="15.75" hidden="1" x14ac:dyDescent="0.25">
      <c r="A87" s="240"/>
      <c r="B87" s="118" t="s">
        <v>310</v>
      </c>
      <c r="C87" s="119">
        <v>-327302.41894999996</v>
      </c>
      <c r="D87" s="119">
        <v>5830</v>
      </c>
      <c r="E87" s="119">
        <v>57223.877030000003</v>
      </c>
      <c r="F87" s="119">
        <v>-378696.29597999994</v>
      </c>
      <c r="G87" s="119">
        <v>-51393.877029999974</v>
      </c>
    </row>
    <row r="88" spans="1:7" ht="15.75" hidden="1" x14ac:dyDescent="0.25">
      <c r="A88" s="240"/>
      <c r="B88" s="118" t="s">
        <v>311</v>
      </c>
      <c r="C88" s="119"/>
      <c r="D88" s="119"/>
      <c r="E88" s="119"/>
      <c r="F88" s="119"/>
      <c r="G88" s="119">
        <v>0</v>
      </c>
    </row>
    <row r="89" spans="1:7" ht="25.5" hidden="1" x14ac:dyDescent="0.25">
      <c r="A89" s="240"/>
      <c r="B89" s="118" t="s">
        <v>140</v>
      </c>
      <c r="C89" s="119">
        <v>-31743</v>
      </c>
      <c r="D89" s="119">
        <v>0</v>
      </c>
      <c r="E89" s="119">
        <v>2524</v>
      </c>
      <c r="F89" s="119">
        <v>-34267</v>
      </c>
      <c r="G89" s="119">
        <v>-2524</v>
      </c>
    </row>
    <row r="90" spans="1:7" ht="15.75" x14ac:dyDescent="0.25">
      <c r="A90" s="240"/>
      <c r="B90" s="121" t="s">
        <v>40</v>
      </c>
      <c r="C90" s="119">
        <v>274697.61800000002</v>
      </c>
      <c r="D90" s="119">
        <v>60413.88</v>
      </c>
      <c r="E90" s="119">
        <v>0</v>
      </c>
      <c r="F90" s="119">
        <v>335111.49800000002</v>
      </c>
      <c r="G90" s="119">
        <v>60413.880000000005</v>
      </c>
    </row>
    <row r="91" spans="1:7" ht="25.5" hidden="1" x14ac:dyDescent="0.25">
      <c r="A91" s="113"/>
      <c r="B91" s="114" t="s">
        <v>312</v>
      </c>
      <c r="C91" s="115"/>
      <c r="D91" s="115"/>
      <c r="E91" s="115"/>
      <c r="F91" s="115"/>
      <c r="G91" s="116">
        <v>0</v>
      </c>
    </row>
    <row r="92" spans="1:7" ht="25.5" hidden="1" x14ac:dyDescent="0.25">
      <c r="A92" s="117"/>
      <c r="B92" s="118" t="s">
        <v>313</v>
      </c>
      <c r="C92" s="119">
        <v>274697.61800000002</v>
      </c>
      <c r="D92" s="119">
        <v>60413.88</v>
      </c>
      <c r="E92" s="119">
        <v>0</v>
      </c>
      <c r="F92" s="119">
        <v>335111.49800000002</v>
      </c>
      <c r="G92" s="120">
        <v>60413.880000000005</v>
      </c>
    </row>
    <row r="93" spans="1:7" ht="25.5" hidden="1" x14ac:dyDescent="0.25">
      <c r="A93" s="117"/>
      <c r="B93" s="118" t="s">
        <v>314</v>
      </c>
      <c r="C93" s="119"/>
      <c r="D93" s="119"/>
      <c r="E93" s="119"/>
      <c r="F93" s="119"/>
      <c r="G93" s="120">
        <v>0</v>
      </c>
    </row>
    <row r="94" spans="1:7" ht="15.75" hidden="1" x14ac:dyDescent="0.25">
      <c r="A94" s="117"/>
      <c r="B94" s="118" t="s">
        <v>315</v>
      </c>
      <c r="C94" s="119"/>
      <c r="D94" s="119"/>
      <c r="E94" s="119"/>
      <c r="F94" s="119"/>
      <c r="G94" s="120">
        <v>0</v>
      </c>
    </row>
    <row r="95" spans="1:7" ht="25.5" hidden="1" x14ac:dyDescent="0.25">
      <c r="A95" s="117"/>
      <c r="B95" s="121" t="s">
        <v>316</v>
      </c>
      <c r="C95" s="119"/>
      <c r="D95" s="119"/>
      <c r="E95" s="119"/>
      <c r="F95" s="119"/>
      <c r="G95" s="120">
        <v>0</v>
      </c>
    </row>
    <row r="96" spans="1:7" ht="15.75" hidden="1" x14ac:dyDescent="0.25">
      <c r="A96" s="117"/>
      <c r="B96" s="121" t="s">
        <v>317</v>
      </c>
      <c r="C96" s="119"/>
      <c r="D96" s="119"/>
      <c r="E96" s="119"/>
      <c r="F96" s="119"/>
      <c r="G96" s="120">
        <v>0</v>
      </c>
    </row>
    <row r="97" spans="1:7" ht="25.5" hidden="1" x14ac:dyDescent="0.25">
      <c r="A97" s="117"/>
      <c r="B97" s="121" t="s">
        <v>90</v>
      </c>
      <c r="C97" s="119"/>
      <c r="D97" s="119"/>
      <c r="E97" s="119"/>
      <c r="F97" s="119"/>
      <c r="G97" s="120">
        <v>0</v>
      </c>
    </row>
    <row r="98" spans="1:7" ht="38.25" hidden="1" x14ac:dyDescent="0.25">
      <c r="A98" s="117"/>
      <c r="B98" s="118" t="s">
        <v>318</v>
      </c>
      <c r="C98" s="119"/>
      <c r="D98" s="119"/>
      <c r="E98" s="119"/>
      <c r="F98" s="119"/>
      <c r="G98" s="120">
        <v>0</v>
      </c>
    </row>
    <row r="99" spans="1:7" ht="38.25" hidden="1" x14ac:dyDescent="0.25">
      <c r="A99" s="117"/>
      <c r="B99" s="118" t="s">
        <v>319</v>
      </c>
      <c r="C99" s="119"/>
      <c r="D99" s="119"/>
      <c r="E99" s="119"/>
      <c r="F99" s="119"/>
      <c r="G99" s="120">
        <v>0</v>
      </c>
    </row>
    <row r="100" spans="1:7" ht="38.25" hidden="1" x14ac:dyDescent="0.25">
      <c r="A100" s="117"/>
      <c r="B100" s="118" t="s">
        <v>320</v>
      </c>
      <c r="C100" s="119"/>
      <c r="D100" s="119"/>
      <c r="E100" s="119"/>
      <c r="F100" s="119"/>
      <c r="G100" s="120">
        <v>0</v>
      </c>
    </row>
    <row r="101" spans="1:7" ht="25.5" hidden="1" x14ac:dyDescent="0.25">
      <c r="A101" s="117"/>
      <c r="B101" s="118" t="s">
        <v>321</v>
      </c>
      <c r="C101" s="119"/>
      <c r="D101" s="119"/>
      <c r="E101" s="119"/>
      <c r="F101" s="119"/>
      <c r="G101" s="120">
        <v>0</v>
      </c>
    </row>
    <row r="102" spans="1:7" ht="25.5" hidden="1" x14ac:dyDescent="0.25">
      <c r="A102" s="117"/>
      <c r="B102" s="121" t="s">
        <v>322</v>
      </c>
      <c r="C102" s="119"/>
      <c r="D102" s="119"/>
      <c r="E102" s="119"/>
      <c r="F102" s="119"/>
      <c r="G102" s="120">
        <v>0</v>
      </c>
    </row>
    <row r="103" spans="1:7" ht="15.75" hidden="1" x14ac:dyDescent="0.25">
      <c r="A103" s="117"/>
      <c r="B103" s="121" t="s">
        <v>91</v>
      </c>
      <c r="C103" s="119"/>
      <c r="D103" s="119"/>
      <c r="E103" s="119"/>
      <c r="F103" s="119"/>
      <c r="G103" s="120">
        <v>0</v>
      </c>
    </row>
    <row r="104" spans="1:7" ht="15.75" hidden="1" x14ac:dyDescent="0.25">
      <c r="A104" s="117"/>
      <c r="B104" s="118" t="s">
        <v>323</v>
      </c>
      <c r="C104" s="119"/>
      <c r="D104" s="119"/>
      <c r="E104" s="119"/>
      <c r="F104" s="119"/>
      <c r="G104" s="120">
        <v>0</v>
      </c>
    </row>
    <row r="105" spans="1:7" ht="15.75" hidden="1" x14ac:dyDescent="0.25">
      <c r="A105" s="117"/>
      <c r="B105" s="118" t="s">
        <v>324</v>
      </c>
      <c r="C105" s="119"/>
      <c r="D105" s="119"/>
      <c r="E105" s="119"/>
      <c r="F105" s="119"/>
      <c r="G105" s="120">
        <v>0</v>
      </c>
    </row>
    <row r="106" spans="1:7" ht="16.5" hidden="1" thickBot="1" x14ac:dyDescent="0.3">
      <c r="A106" s="122"/>
      <c r="B106" s="123" t="s">
        <v>325</v>
      </c>
      <c r="C106" s="124"/>
      <c r="D106" s="124"/>
      <c r="E106" s="124"/>
      <c r="F106" s="124"/>
      <c r="G106" s="120">
        <v>0</v>
      </c>
    </row>
    <row r="107" spans="1:7" ht="16.5" thickBot="1" x14ac:dyDescent="0.3">
      <c r="A107" s="125"/>
      <c r="B107" s="126" t="s">
        <v>59</v>
      </c>
      <c r="C107" s="127">
        <v>3082712.7827000003</v>
      </c>
      <c r="D107" s="127">
        <v>12911441.813680001</v>
      </c>
      <c r="E107" s="127">
        <v>11911387.045120001</v>
      </c>
      <c r="F107" s="127">
        <v>4082767.551260001</v>
      </c>
      <c r="G107" s="128">
        <v>1000054.7685600009</v>
      </c>
    </row>
  </sheetData>
  <mergeCells count="13">
    <mergeCell ref="D46:D47"/>
    <mergeCell ref="E46:E47"/>
    <mergeCell ref="F46:F47"/>
    <mergeCell ref="G46:G47"/>
    <mergeCell ref="A1:G2"/>
    <mergeCell ref="A4:B5"/>
    <mergeCell ref="C4:C5"/>
    <mergeCell ref="D4:D5"/>
    <mergeCell ref="E4:E5"/>
    <mergeCell ref="F4:F5"/>
    <mergeCell ref="G4:G5"/>
    <mergeCell ref="A46:B47"/>
    <mergeCell ref="C46:C4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activeCell="B9" sqref="B9"/>
    </sheetView>
  </sheetViews>
  <sheetFormatPr baseColWidth="10" defaultRowHeight="15" x14ac:dyDescent="0.25"/>
  <cols>
    <col min="1" max="1" width="55.7109375" style="3" bestFit="1" customWidth="1"/>
    <col min="2" max="16384" width="11.42578125" style="3"/>
  </cols>
  <sheetData>
    <row r="1" spans="1:7" x14ac:dyDescent="0.25">
      <c r="A1" s="365" t="s">
        <v>326</v>
      </c>
      <c r="B1" s="366"/>
      <c r="C1" s="366"/>
      <c r="D1" s="366"/>
      <c r="E1" s="366"/>
      <c r="F1" s="366"/>
      <c r="G1" s="367"/>
    </row>
    <row r="2" spans="1:7" x14ac:dyDescent="0.25">
      <c r="A2" s="368" t="s">
        <v>0</v>
      </c>
      <c r="B2" s="369"/>
      <c r="C2" s="369"/>
      <c r="D2" s="369"/>
      <c r="E2" s="369"/>
      <c r="F2" s="369"/>
      <c r="G2" s="370"/>
    </row>
    <row r="3" spans="1:7" ht="15.75" thickBot="1" x14ac:dyDescent="0.3">
      <c r="A3" s="371" t="s">
        <v>490</v>
      </c>
      <c r="B3" s="372"/>
      <c r="C3" s="372"/>
      <c r="D3" s="372"/>
      <c r="E3" s="372"/>
      <c r="F3" s="372"/>
      <c r="G3" s="373"/>
    </row>
    <row r="4" spans="1:7" x14ac:dyDescent="0.25">
      <c r="A4" s="374" t="s">
        <v>327</v>
      </c>
      <c r="B4" s="376" t="s">
        <v>328</v>
      </c>
      <c r="C4" s="377"/>
      <c r="D4" s="377"/>
      <c r="E4" s="377"/>
      <c r="F4" s="377"/>
      <c r="G4" s="378" t="s">
        <v>329</v>
      </c>
    </row>
    <row r="5" spans="1:7" ht="51" x14ac:dyDescent="0.25">
      <c r="A5" s="357"/>
      <c r="B5" s="271" t="s">
        <v>330</v>
      </c>
      <c r="C5" s="271" t="s">
        <v>331</v>
      </c>
      <c r="D5" s="271" t="s">
        <v>332</v>
      </c>
      <c r="E5" s="271" t="s">
        <v>333</v>
      </c>
      <c r="F5" s="271" t="s">
        <v>334</v>
      </c>
      <c r="G5" s="379"/>
    </row>
    <row r="6" spans="1:7" x14ac:dyDescent="0.25">
      <c r="A6" s="375"/>
      <c r="B6" s="272" t="s">
        <v>335</v>
      </c>
      <c r="C6" s="272" t="s">
        <v>336</v>
      </c>
      <c r="D6" s="272" t="s">
        <v>337</v>
      </c>
      <c r="E6" s="272" t="s">
        <v>338</v>
      </c>
      <c r="F6" s="272" t="s">
        <v>339</v>
      </c>
      <c r="G6" s="273" t="s">
        <v>340</v>
      </c>
    </row>
    <row r="7" spans="1:7" x14ac:dyDescent="0.25">
      <c r="A7" s="161" t="s">
        <v>341</v>
      </c>
      <c r="B7" s="160">
        <v>1002057</v>
      </c>
      <c r="C7" s="160"/>
      <c r="D7" s="160">
        <v>1002057</v>
      </c>
      <c r="E7" s="160">
        <v>1010927</v>
      </c>
      <c r="F7" s="160">
        <v>1010927</v>
      </c>
      <c r="G7" s="159">
        <v>8870</v>
      </c>
    </row>
    <row r="8" spans="1:7" x14ac:dyDescent="0.25">
      <c r="A8" s="161" t="s">
        <v>342</v>
      </c>
      <c r="B8" s="160"/>
      <c r="C8" s="160"/>
      <c r="D8" s="160"/>
      <c r="E8" s="160"/>
      <c r="F8" s="160"/>
      <c r="G8" s="159">
        <v>0</v>
      </c>
    </row>
    <row r="9" spans="1:7" x14ac:dyDescent="0.25">
      <c r="A9" s="161" t="s">
        <v>343</v>
      </c>
      <c r="B9" s="160">
        <v>90647</v>
      </c>
      <c r="C9" s="160"/>
      <c r="D9" s="160">
        <v>90647</v>
      </c>
      <c r="E9" s="160">
        <v>114514</v>
      </c>
      <c r="F9" s="160">
        <v>114514</v>
      </c>
      <c r="G9" s="159">
        <v>23867</v>
      </c>
    </row>
    <row r="10" spans="1:7" x14ac:dyDescent="0.25">
      <c r="A10" s="161" t="s">
        <v>344</v>
      </c>
      <c r="B10" s="160">
        <v>58463</v>
      </c>
      <c r="C10" s="160"/>
      <c r="D10" s="160">
        <v>58463</v>
      </c>
      <c r="E10" s="160">
        <v>123875</v>
      </c>
      <c r="F10" s="160">
        <v>123875</v>
      </c>
      <c r="G10" s="159">
        <v>65412</v>
      </c>
    </row>
    <row r="11" spans="1:7" x14ac:dyDescent="0.25">
      <c r="A11" s="161" t="s">
        <v>345</v>
      </c>
      <c r="B11" s="160">
        <v>58120</v>
      </c>
      <c r="C11" s="160"/>
      <c r="D11" s="160">
        <v>58120</v>
      </c>
      <c r="E11" s="160">
        <v>70683</v>
      </c>
      <c r="F11" s="160">
        <v>70683</v>
      </c>
      <c r="G11" s="159">
        <v>12563</v>
      </c>
    </row>
    <row r="12" spans="1:7" x14ac:dyDescent="0.25">
      <c r="A12" s="161" t="s">
        <v>346</v>
      </c>
      <c r="B12" s="160"/>
      <c r="C12" s="160"/>
      <c r="D12" s="160"/>
      <c r="E12" s="160"/>
      <c r="F12" s="160"/>
      <c r="G12" s="159">
        <v>0</v>
      </c>
    </row>
    <row r="13" spans="1:7" x14ac:dyDescent="0.25">
      <c r="A13" s="161" t="s">
        <v>347</v>
      </c>
      <c r="B13" s="160">
        <v>1170815</v>
      </c>
      <c r="C13" s="160"/>
      <c r="D13" s="160">
        <v>1170815</v>
      </c>
      <c r="E13" s="160">
        <v>1006355</v>
      </c>
      <c r="F13" s="160">
        <v>1006355</v>
      </c>
      <c r="G13" s="159">
        <v>-164460</v>
      </c>
    </row>
    <row r="14" spans="1:7" x14ac:dyDescent="0.25">
      <c r="A14" s="164" t="s">
        <v>348</v>
      </c>
      <c r="B14" s="160"/>
      <c r="C14" s="160"/>
      <c r="D14" s="160"/>
      <c r="E14" s="160"/>
      <c r="F14" s="160"/>
      <c r="G14" s="159">
        <v>0</v>
      </c>
    </row>
    <row r="15" spans="1:7" x14ac:dyDescent="0.25">
      <c r="A15" s="161" t="s">
        <v>349</v>
      </c>
      <c r="B15" s="160"/>
      <c r="C15" s="160"/>
      <c r="D15" s="160"/>
      <c r="E15" s="160"/>
      <c r="F15" s="160"/>
      <c r="G15" s="159">
        <v>0</v>
      </c>
    </row>
    <row r="16" spans="1:7" ht="15.75" thickBot="1" x14ac:dyDescent="0.3">
      <c r="A16" s="158"/>
      <c r="B16" s="157">
        <v>2380102</v>
      </c>
      <c r="C16" s="157"/>
      <c r="D16" s="157">
        <v>2380102</v>
      </c>
      <c r="E16" s="157">
        <v>2326354</v>
      </c>
      <c r="F16" s="163">
        <v>2326354</v>
      </c>
      <c r="G16" s="354">
        <v>-53748</v>
      </c>
    </row>
    <row r="17" spans="1:7" ht="15.75" thickTop="1" x14ac:dyDescent="0.25">
      <c r="A17" s="158"/>
      <c r="B17" s="156"/>
      <c r="C17" s="156"/>
      <c r="D17" s="156"/>
      <c r="E17" s="156"/>
      <c r="F17" s="162" t="s">
        <v>350</v>
      </c>
      <c r="G17" s="355"/>
    </row>
    <row r="18" spans="1:7" ht="15.75" thickBot="1" x14ac:dyDescent="0.3">
      <c r="A18" s="158"/>
      <c r="B18" s="155"/>
      <c r="C18" s="155"/>
      <c r="D18" s="155"/>
      <c r="E18" s="155"/>
      <c r="F18" s="155"/>
      <c r="G18" s="154"/>
    </row>
    <row r="19" spans="1:7" ht="15.75" thickBot="1" x14ac:dyDescent="0.3">
      <c r="A19" s="356" t="s">
        <v>351</v>
      </c>
      <c r="B19" s="358" t="s">
        <v>328</v>
      </c>
      <c r="C19" s="359"/>
      <c r="D19" s="359"/>
      <c r="E19" s="359"/>
      <c r="F19" s="360"/>
      <c r="G19" s="361" t="s">
        <v>329</v>
      </c>
    </row>
    <row r="20" spans="1:7" ht="51.75" thickBot="1" x14ac:dyDescent="0.3">
      <c r="A20" s="357"/>
      <c r="B20" s="274" t="s">
        <v>330</v>
      </c>
      <c r="C20" s="275" t="s">
        <v>331</v>
      </c>
      <c r="D20" s="274" t="s">
        <v>332</v>
      </c>
      <c r="E20" s="274" t="s">
        <v>333</v>
      </c>
      <c r="F20" s="274" t="s">
        <v>334</v>
      </c>
      <c r="G20" s="362"/>
    </row>
    <row r="21" spans="1:7" x14ac:dyDescent="0.25">
      <c r="A21" s="357"/>
      <c r="B21" s="272" t="s">
        <v>335</v>
      </c>
      <c r="C21" s="272" t="s">
        <v>336</v>
      </c>
      <c r="D21" s="272" t="s">
        <v>337</v>
      </c>
      <c r="E21" s="272" t="s">
        <v>338</v>
      </c>
      <c r="F21" s="272" t="s">
        <v>339</v>
      </c>
      <c r="G21" s="273" t="s">
        <v>340</v>
      </c>
    </row>
    <row r="22" spans="1:7" x14ac:dyDescent="0.25">
      <c r="A22" s="153" t="s">
        <v>352</v>
      </c>
      <c r="B22" s="152"/>
      <c r="C22" s="152"/>
      <c r="D22" s="152"/>
      <c r="E22" s="152"/>
      <c r="F22" s="152"/>
      <c r="G22" s="151"/>
    </row>
    <row r="23" spans="1:7" x14ac:dyDescent="0.25">
      <c r="A23" s="150" t="s">
        <v>353</v>
      </c>
      <c r="B23" s="160">
        <v>1002057.4587300001</v>
      </c>
      <c r="C23" s="149"/>
      <c r="D23" s="149">
        <v>1002057.4587300001</v>
      </c>
      <c r="E23" s="149">
        <v>1010927</v>
      </c>
      <c r="F23" s="149">
        <v>1010927</v>
      </c>
      <c r="G23" s="165">
        <v>8869.5412699999288</v>
      </c>
    </row>
    <row r="24" spans="1:7" x14ac:dyDescent="0.25">
      <c r="A24" s="150" t="s">
        <v>354</v>
      </c>
      <c r="B24" s="160">
        <v>90646.792319999993</v>
      </c>
      <c r="C24" s="149"/>
      <c r="D24" s="149">
        <v>90646.792319999993</v>
      </c>
      <c r="E24" s="149">
        <v>114514</v>
      </c>
      <c r="F24" s="149">
        <v>114514</v>
      </c>
      <c r="G24" s="165">
        <v>23867.207680000007</v>
      </c>
    </row>
    <row r="25" spans="1:7" x14ac:dyDescent="0.25">
      <c r="A25" s="150" t="s">
        <v>344</v>
      </c>
      <c r="B25" s="160">
        <v>58462.637000000002</v>
      </c>
      <c r="C25" s="149"/>
      <c r="D25" s="149">
        <v>58462.637000000002</v>
      </c>
      <c r="E25" s="149">
        <v>123875</v>
      </c>
      <c r="F25" s="149">
        <v>123875</v>
      </c>
      <c r="G25" s="165">
        <v>65412.362999999998</v>
      </c>
    </row>
    <row r="26" spans="1:7" x14ac:dyDescent="0.25">
      <c r="A26" s="150" t="s">
        <v>345</v>
      </c>
      <c r="B26" s="160">
        <v>58120.275999999998</v>
      </c>
      <c r="C26" s="149"/>
      <c r="D26" s="149">
        <v>58120.275999999998</v>
      </c>
      <c r="E26" s="149">
        <v>70683</v>
      </c>
      <c r="F26" s="149">
        <v>70683</v>
      </c>
      <c r="G26" s="165">
        <v>12562.724000000002</v>
      </c>
    </row>
    <row r="27" spans="1:7" x14ac:dyDescent="0.25">
      <c r="A27" s="150" t="s">
        <v>347</v>
      </c>
      <c r="B27" s="160">
        <v>1170814.8389999999</v>
      </c>
      <c r="C27" s="149"/>
      <c r="D27" s="149">
        <v>1170814.8389999999</v>
      </c>
      <c r="E27" s="149">
        <v>1006355</v>
      </c>
      <c r="F27" s="149">
        <v>1006355</v>
      </c>
      <c r="G27" s="165">
        <v>-164459.83899999992</v>
      </c>
    </row>
    <row r="28" spans="1:7" x14ac:dyDescent="0.25">
      <c r="A28" s="150"/>
      <c r="B28" s="149"/>
      <c r="C28" s="149"/>
      <c r="D28" s="149"/>
      <c r="E28" s="149"/>
      <c r="F28" s="149"/>
      <c r="G28" s="165"/>
    </row>
    <row r="29" spans="1:7" x14ac:dyDescent="0.25">
      <c r="A29" s="148" t="s">
        <v>355</v>
      </c>
      <c r="B29" s="149"/>
      <c r="C29" s="149"/>
      <c r="D29" s="149"/>
      <c r="E29" s="149"/>
      <c r="F29" s="149"/>
      <c r="G29" s="165"/>
    </row>
    <row r="30" spans="1:7" x14ac:dyDescent="0.25">
      <c r="A30" s="148"/>
      <c r="B30" s="149"/>
      <c r="C30" s="149"/>
      <c r="D30" s="149"/>
      <c r="E30" s="149"/>
      <c r="F30" s="149"/>
      <c r="G30" s="165"/>
    </row>
    <row r="31" spans="1:7" x14ac:dyDescent="0.25">
      <c r="A31" s="148" t="s">
        <v>349</v>
      </c>
      <c r="B31" s="149"/>
      <c r="C31" s="149"/>
      <c r="D31" s="149"/>
      <c r="E31" s="149"/>
      <c r="F31" s="149"/>
      <c r="G31" s="165"/>
    </row>
    <row r="32" spans="1:7" x14ac:dyDescent="0.25">
      <c r="A32" s="147" t="s">
        <v>356</v>
      </c>
      <c r="B32" s="160">
        <v>0</v>
      </c>
      <c r="C32" s="160">
        <v>0</v>
      </c>
      <c r="D32" s="149">
        <v>0</v>
      </c>
      <c r="E32" s="149">
        <v>0</v>
      </c>
      <c r="F32" s="149">
        <v>0</v>
      </c>
      <c r="G32" s="165">
        <v>0</v>
      </c>
    </row>
    <row r="33" spans="1:7" ht="15.75" thickBot="1" x14ac:dyDescent="0.3">
      <c r="A33" s="146" t="s">
        <v>59</v>
      </c>
      <c r="B33" s="145">
        <v>2380102.0030500004</v>
      </c>
      <c r="C33" s="145">
        <v>0</v>
      </c>
      <c r="D33" s="145">
        <v>2380102.0030500004</v>
      </c>
      <c r="E33" s="145">
        <v>2326354</v>
      </c>
      <c r="F33" s="144">
        <v>2326354</v>
      </c>
      <c r="G33" s="363">
        <v>-53748.003049999985</v>
      </c>
    </row>
    <row r="34" spans="1:7" ht="15.75" thickTop="1" x14ac:dyDescent="0.25">
      <c r="A34" s="158"/>
      <c r="B34" s="143"/>
      <c r="C34" s="143"/>
      <c r="D34" s="143"/>
      <c r="E34" s="143"/>
      <c r="F34" s="142" t="s">
        <v>350</v>
      </c>
      <c r="G34" s="364"/>
    </row>
    <row r="35" spans="1:7" ht="15.75" thickBot="1" x14ac:dyDescent="0.3">
      <c r="A35" s="141"/>
      <c r="B35" s="140"/>
      <c r="C35" s="140"/>
      <c r="D35" s="140"/>
      <c r="E35" s="140"/>
      <c r="F35" s="140"/>
      <c r="G35" s="139"/>
    </row>
    <row r="38" spans="1:7" x14ac:dyDescent="0.25">
      <c r="A38" s="243"/>
      <c r="B38" s="243"/>
      <c r="C38" s="243"/>
      <c r="D38" s="243"/>
      <c r="E38" s="243"/>
      <c r="F38" s="243"/>
      <c r="G38" s="243"/>
    </row>
    <row r="39" spans="1:7" x14ac:dyDescent="0.25">
      <c r="A39" s="243"/>
      <c r="B39" s="243"/>
      <c r="C39" s="243"/>
      <c r="D39" s="243"/>
      <c r="E39" s="243"/>
      <c r="F39" s="243"/>
      <c r="G39" s="243"/>
    </row>
    <row r="40" spans="1:7" x14ac:dyDescent="0.25">
      <c r="A40" s="243"/>
      <c r="B40" s="243"/>
      <c r="C40" s="243"/>
      <c r="D40" s="243"/>
      <c r="E40" s="243"/>
      <c r="F40" s="243"/>
      <c r="G40" s="243"/>
    </row>
    <row r="43" spans="1:7" x14ac:dyDescent="0.25">
      <c r="A43" s="243"/>
      <c r="B43" s="243"/>
      <c r="C43" s="243"/>
      <c r="D43" s="243"/>
      <c r="E43" s="243"/>
      <c r="F43" s="243"/>
      <c r="G43" s="243"/>
    </row>
    <row r="72" spans="2:2" x14ac:dyDescent="0.25">
      <c r="B72" s="262">
        <v>6</v>
      </c>
    </row>
  </sheetData>
  <mergeCells count="11">
    <mergeCell ref="A1:G1"/>
    <mergeCell ref="A2:G2"/>
    <mergeCell ref="A3:G3"/>
    <mergeCell ref="A4:A6"/>
    <mergeCell ref="B4:F4"/>
    <mergeCell ref="G4:G5"/>
    <mergeCell ref="G16:G17"/>
    <mergeCell ref="A19:A21"/>
    <mergeCell ref="B19:F19"/>
    <mergeCell ref="G19:G20"/>
    <mergeCell ref="G33:G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4" workbookViewId="0">
      <selection activeCell="B8" sqref="B8"/>
    </sheetView>
  </sheetViews>
  <sheetFormatPr baseColWidth="10" defaultRowHeight="15" x14ac:dyDescent="0.25"/>
  <cols>
    <col min="1" max="1" width="38.5703125" style="3" bestFit="1" customWidth="1"/>
    <col min="2" max="2" width="12.85546875" style="3" customWidth="1"/>
    <col min="3" max="3" width="14" style="3" customWidth="1"/>
    <col min="4" max="4" width="13.85546875" style="3" customWidth="1"/>
    <col min="5" max="5" width="13.7109375" style="3" customWidth="1"/>
    <col min="6" max="6" width="13.42578125" style="3" customWidth="1"/>
    <col min="7" max="7" width="16.7109375" style="3" customWidth="1"/>
    <col min="8" max="16384" width="11.42578125" style="3"/>
  </cols>
  <sheetData>
    <row r="1" spans="1:7" ht="21" x14ac:dyDescent="0.35">
      <c r="A1" s="380" t="s">
        <v>212</v>
      </c>
      <c r="B1" s="381"/>
      <c r="C1" s="381"/>
      <c r="D1" s="381"/>
      <c r="E1" s="381"/>
      <c r="F1" s="381"/>
      <c r="G1" s="382"/>
    </row>
    <row r="2" spans="1:7" ht="18.75" x14ac:dyDescent="0.3">
      <c r="A2" s="383" t="s">
        <v>417</v>
      </c>
      <c r="B2" s="384"/>
      <c r="C2" s="384"/>
      <c r="D2" s="384"/>
      <c r="E2" s="384"/>
      <c r="F2" s="384"/>
      <c r="G2" s="385"/>
    </row>
    <row r="3" spans="1:7" ht="18.75" x14ac:dyDescent="0.3">
      <c r="A3" s="383" t="s">
        <v>418</v>
      </c>
      <c r="B3" s="384"/>
      <c r="C3" s="384"/>
      <c r="D3" s="384"/>
      <c r="E3" s="384"/>
      <c r="F3" s="384"/>
      <c r="G3" s="385"/>
    </row>
    <row r="4" spans="1:7" ht="18.75" x14ac:dyDescent="0.3">
      <c r="A4" s="383" t="s">
        <v>492</v>
      </c>
      <c r="B4" s="384"/>
      <c r="C4" s="384"/>
      <c r="D4" s="384"/>
      <c r="E4" s="384"/>
      <c r="F4" s="384"/>
      <c r="G4" s="385"/>
    </row>
    <row r="5" spans="1:7" x14ac:dyDescent="0.25">
      <c r="A5" s="386" t="s">
        <v>54</v>
      </c>
      <c r="B5" s="387" t="s">
        <v>361</v>
      </c>
      <c r="C5" s="387"/>
      <c r="D5" s="387"/>
      <c r="E5" s="387"/>
      <c r="F5" s="387"/>
      <c r="G5" s="388" t="s">
        <v>362</v>
      </c>
    </row>
    <row r="6" spans="1:7" ht="30" x14ac:dyDescent="0.25">
      <c r="A6" s="386"/>
      <c r="B6" s="259" t="s">
        <v>419</v>
      </c>
      <c r="C6" s="257" t="s">
        <v>420</v>
      </c>
      <c r="D6" s="259" t="s">
        <v>421</v>
      </c>
      <c r="E6" s="259" t="s">
        <v>422</v>
      </c>
      <c r="F6" s="259" t="s">
        <v>366</v>
      </c>
      <c r="G6" s="388"/>
    </row>
    <row r="7" spans="1:7" x14ac:dyDescent="0.25">
      <c r="A7" s="386"/>
      <c r="B7" s="255">
        <v>1</v>
      </c>
      <c r="C7" s="255">
        <v>2</v>
      </c>
      <c r="D7" s="255" t="s">
        <v>367</v>
      </c>
      <c r="E7" s="255">
        <v>4</v>
      </c>
      <c r="F7" s="255">
        <v>5</v>
      </c>
      <c r="G7" s="256" t="s">
        <v>368</v>
      </c>
    </row>
    <row r="8" spans="1:7" x14ac:dyDescent="0.25">
      <c r="A8" s="65" t="s">
        <v>423</v>
      </c>
      <c r="B8" s="84">
        <v>50744.1</v>
      </c>
      <c r="C8" s="84">
        <v>125107</v>
      </c>
      <c r="D8" s="84">
        <v>175851.1</v>
      </c>
      <c r="E8" s="84">
        <v>131193</v>
      </c>
      <c r="F8" s="84">
        <v>119497.9</v>
      </c>
      <c r="G8" s="138">
        <v>44658.100000000006</v>
      </c>
    </row>
    <row r="9" spans="1:7" x14ac:dyDescent="0.25">
      <c r="A9" s="65" t="s">
        <v>424</v>
      </c>
      <c r="B9" s="84">
        <v>522607.7</v>
      </c>
      <c r="C9" s="84">
        <v>556293</v>
      </c>
      <c r="D9" s="84">
        <v>1078900.7</v>
      </c>
      <c r="E9" s="84">
        <v>307484</v>
      </c>
      <c r="F9" s="84">
        <v>287226.77968999994</v>
      </c>
      <c r="G9" s="138">
        <v>771416.7</v>
      </c>
    </row>
    <row r="10" spans="1:7" x14ac:dyDescent="0.25">
      <c r="A10" s="65" t="s">
        <v>425</v>
      </c>
      <c r="B10" s="84">
        <v>10000</v>
      </c>
      <c r="C10" s="84">
        <v>0</v>
      </c>
      <c r="D10" s="84">
        <v>10000</v>
      </c>
      <c r="E10" s="84">
        <v>0</v>
      </c>
      <c r="F10" s="84">
        <v>0</v>
      </c>
      <c r="G10" s="138">
        <v>10000</v>
      </c>
    </row>
    <row r="11" spans="1:7" x14ac:dyDescent="0.25">
      <c r="A11" s="65" t="s">
        <v>426</v>
      </c>
      <c r="B11" s="84">
        <v>63589</v>
      </c>
      <c r="C11" s="84">
        <v>14999</v>
      </c>
      <c r="D11" s="84">
        <v>78588</v>
      </c>
      <c r="E11" s="84">
        <v>12712</v>
      </c>
      <c r="F11" s="84">
        <v>12711.550949999999</v>
      </c>
      <c r="G11" s="138">
        <v>65876</v>
      </c>
    </row>
    <row r="12" spans="1:7" x14ac:dyDescent="0.25">
      <c r="A12" s="65" t="s">
        <v>427</v>
      </c>
      <c r="B12" s="84">
        <v>279094.40000000002</v>
      </c>
      <c r="C12" s="84">
        <v>32426</v>
      </c>
      <c r="D12" s="84">
        <v>311520.40000000002</v>
      </c>
      <c r="E12" s="84">
        <v>233034</v>
      </c>
      <c r="F12" s="84">
        <v>233033.63709</v>
      </c>
      <c r="G12" s="138">
        <v>78486.400000000023</v>
      </c>
    </row>
    <row r="13" spans="1:7" x14ac:dyDescent="0.25">
      <c r="A13" s="65" t="s">
        <v>428</v>
      </c>
      <c r="B13" s="84">
        <v>0</v>
      </c>
      <c r="C13" s="84">
        <v>0</v>
      </c>
      <c r="D13" s="84">
        <v>0</v>
      </c>
      <c r="E13" s="84">
        <v>5557</v>
      </c>
      <c r="F13" s="84">
        <v>5554.36096</v>
      </c>
      <c r="G13" s="138">
        <v>-5557</v>
      </c>
    </row>
    <row r="14" spans="1:7" x14ac:dyDescent="0.25">
      <c r="A14" s="65" t="s">
        <v>429</v>
      </c>
      <c r="B14" s="84">
        <v>13829.2</v>
      </c>
      <c r="C14" s="84">
        <v>4</v>
      </c>
      <c r="D14" s="84">
        <v>13833.2</v>
      </c>
      <c r="E14" s="84">
        <v>8605</v>
      </c>
      <c r="F14" s="84">
        <v>8521.4440499999982</v>
      </c>
      <c r="G14" s="138">
        <v>5228.2000000000007</v>
      </c>
    </row>
    <row r="15" spans="1:7" x14ac:dyDescent="0.25">
      <c r="A15" s="65" t="s">
        <v>430</v>
      </c>
      <c r="B15" s="84">
        <v>99537.600000000006</v>
      </c>
      <c r="C15" s="84">
        <v>3100</v>
      </c>
      <c r="D15" s="84">
        <v>102637.6</v>
      </c>
      <c r="E15" s="84">
        <v>70056</v>
      </c>
      <c r="F15" s="84">
        <v>69727.154809999978</v>
      </c>
      <c r="G15" s="138">
        <v>32581.600000000006</v>
      </c>
    </row>
    <row r="16" spans="1:7" x14ac:dyDescent="0.25">
      <c r="A16" s="65" t="s">
        <v>431</v>
      </c>
      <c r="B16" s="84">
        <v>84191.8</v>
      </c>
      <c r="C16" s="84">
        <v>6062</v>
      </c>
      <c r="D16" s="84">
        <v>90253.8</v>
      </c>
      <c r="E16" s="84">
        <v>63111</v>
      </c>
      <c r="F16" s="84">
        <v>59911.873700000004</v>
      </c>
      <c r="G16" s="138">
        <v>27142.800000000003</v>
      </c>
    </row>
    <row r="17" spans="1:7" x14ac:dyDescent="0.25">
      <c r="A17" s="65" t="s">
        <v>432</v>
      </c>
      <c r="B17" s="84">
        <v>106465.8</v>
      </c>
      <c r="C17" s="84">
        <v>298</v>
      </c>
      <c r="D17" s="84">
        <v>106763.8</v>
      </c>
      <c r="E17" s="84">
        <v>50094</v>
      </c>
      <c r="F17" s="84">
        <v>49549.382869999994</v>
      </c>
      <c r="G17" s="138">
        <v>56669.8</v>
      </c>
    </row>
    <row r="18" spans="1:7" x14ac:dyDescent="0.25">
      <c r="A18" s="65" t="s">
        <v>433</v>
      </c>
      <c r="B18" s="84">
        <v>55049.599999999999</v>
      </c>
      <c r="C18" s="84">
        <v>1960</v>
      </c>
      <c r="D18" s="84">
        <v>57009.599999999999</v>
      </c>
      <c r="E18" s="84">
        <v>40646</v>
      </c>
      <c r="F18" s="84">
        <v>30970.371129999996</v>
      </c>
      <c r="G18" s="138">
        <v>16363.599999999999</v>
      </c>
    </row>
    <row r="19" spans="1:7" x14ac:dyDescent="0.25">
      <c r="A19" s="65" t="s">
        <v>434</v>
      </c>
      <c r="B19" s="84">
        <v>206203</v>
      </c>
      <c r="C19" s="84">
        <v>7368</v>
      </c>
      <c r="D19" s="84">
        <v>213571</v>
      </c>
      <c r="E19" s="84">
        <v>116591</v>
      </c>
      <c r="F19" s="84">
        <v>111047.90256000018</v>
      </c>
      <c r="G19" s="138">
        <v>96980</v>
      </c>
    </row>
    <row r="20" spans="1:7" x14ac:dyDescent="0.25">
      <c r="A20" s="65" t="s">
        <v>435</v>
      </c>
      <c r="B20" s="84">
        <v>49307.6</v>
      </c>
      <c r="C20" s="84">
        <v>2683</v>
      </c>
      <c r="D20" s="84">
        <v>51990.6</v>
      </c>
      <c r="E20" s="84">
        <v>32149</v>
      </c>
      <c r="F20" s="84">
        <v>31950.151239999992</v>
      </c>
      <c r="G20" s="138">
        <v>19841.599999999999</v>
      </c>
    </row>
    <row r="21" spans="1:7" x14ac:dyDescent="0.25">
      <c r="A21" s="65" t="s">
        <v>436</v>
      </c>
      <c r="B21" s="84">
        <v>19382.900000000001</v>
      </c>
      <c r="C21" s="84">
        <v>500</v>
      </c>
      <c r="D21" s="84">
        <v>19882.900000000001</v>
      </c>
      <c r="E21" s="84">
        <v>12229</v>
      </c>
      <c r="F21" s="84">
        <v>12211.174259999993</v>
      </c>
      <c r="G21" s="138">
        <v>7653.9000000000015</v>
      </c>
    </row>
    <row r="22" spans="1:7" x14ac:dyDescent="0.25">
      <c r="A22" s="65" t="s">
        <v>437</v>
      </c>
      <c r="B22" s="84">
        <v>24775.7</v>
      </c>
      <c r="C22" s="84">
        <v>1757</v>
      </c>
      <c r="D22" s="84">
        <v>26532.7</v>
      </c>
      <c r="E22" s="84">
        <v>23343</v>
      </c>
      <c r="F22" s="84">
        <v>22110.002850000019</v>
      </c>
      <c r="G22" s="138">
        <v>3189.7000000000007</v>
      </c>
    </row>
    <row r="23" spans="1:7" x14ac:dyDescent="0.25">
      <c r="A23" s="65" t="s">
        <v>438</v>
      </c>
      <c r="B23" s="84">
        <v>394460</v>
      </c>
      <c r="C23" s="84">
        <v>9987</v>
      </c>
      <c r="D23" s="84">
        <v>404447</v>
      </c>
      <c r="E23" s="84">
        <v>245807</v>
      </c>
      <c r="F23" s="84">
        <v>238597.34504999974</v>
      </c>
      <c r="G23" s="138">
        <v>158640</v>
      </c>
    </row>
    <row r="24" spans="1:7" x14ac:dyDescent="0.25">
      <c r="A24" s="65" t="s">
        <v>439</v>
      </c>
      <c r="B24" s="84">
        <v>456024.3</v>
      </c>
      <c r="C24" s="84">
        <v>7942</v>
      </c>
      <c r="D24" s="84">
        <v>463966.3</v>
      </c>
      <c r="E24" s="84">
        <v>318786</v>
      </c>
      <c r="F24" s="84">
        <v>290368.46515999979</v>
      </c>
      <c r="G24" s="138">
        <v>145180.29999999999</v>
      </c>
    </row>
    <row r="25" spans="1:7" x14ac:dyDescent="0.25">
      <c r="A25" s="65" t="s">
        <v>440</v>
      </c>
      <c r="B25" s="84">
        <v>38649.300000000003</v>
      </c>
      <c r="C25" s="84">
        <v>55</v>
      </c>
      <c r="D25" s="84">
        <v>38704.300000000003</v>
      </c>
      <c r="E25" s="84">
        <v>22318</v>
      </c>
      <c r="F25" s="84">
        <v>20927.01298</v>
      </c>
      <c r="G25" s="138">
        <v>16386.300000000003</v>
      </c>
    </row>
    <row r="26" spans="1:7" x14ac:dyDescent="0.25">
      <c r="A26" s="65" t="s">
        <v>441</v>
      </c>
      <c r="B26" s="84">
        <v>277436.59999999998</v>
      </c>
      <c r="C26" s="84">
        <v>33</v>
      </c>
      <c r="D26" s="84">
        <v>277469.59999999998</v>
      </c>
      <c r="E26" s="84">
        <v>185631</v>
      </c>
      <c r="F26" s="84">
        <v>186070.83903999996</v>
      </c>
      <c r="G26" s="138">
        <v>91838.599999999977</v>
      </c>
    </row>
    <row r="27" spans="1:7" x14ac:dyDescent="0.25">
      <c r="A27" s="65" t="s">
        <v>442</v>
      </c>
      <c r="B27" s="84">
        <v>82336.7</v>
      </c>
      <c r="C27" s="84">
        <v>-1672</v>
      </c>
      <c r="D27" s="84">
        <v>80664.7</v>
      </c>
      <c r="E27" s="84">
        <v>64752</v>
      </c>
      <c r="F27" s="84">
        <v>63996.704029999986</v>
      </c>
      <c r="G27" s="138">
        <v>15912.699999999997</v>
      </c>
    </row>
    <row r="28" spans="1:7" x14ac:dyDescent="0.25">
      <c r="A28" s="65" t="s">
        <v>443</v>
      </c>
      <c r="B28" s="84">
        <v>2721.5</v>
      </c>
      <c r="C28" s="84">
        <v>0</v>
      </c>
      <c r="D28" s="84">
        <v>2721.5</v>
      </c>
      <c r="E28" s="84">
        <v>600</v>
      </c>
      <c r="F28" s="84">
        <v>600.10751000000005</v>
      </c>
      <c r="G28" s="138">
        <v>2121.5</v>
      </c>
    </row>
    <row r="29" spans="1:7" x14ac:dyDescent="0.25">
      <c r="A29" s="65" t="s">
        <v>444</v>
      </c>
      <c r="B29" s="84">
        <v>13711.4</v>
      </c>
      <c r="C29" s="84">
        <v>3919</v>
      </c>
      <c r="D29" s="84">
        <v>17630.400000000001</v>
      </c>
      <c r="E29" s="84">
        <v>11350</v>
      </c>
      <c r="F29" s="84">
        <v>11002.773889999997</v>
      </c>
      <c r="G29" s="138">
        <v>6280.4000000000015</v>
      </c>
    </row>
    <row r="30" spans="1:7" x14ac:dyDescent="0.25">
      <c r="A30" s="65" t="s">
        <v>445</v>
      </c>
      <c r="B30" s="84">
        <v>24281.7</v>
      </c>
      <c r="C30" s="84">
        <v>832</v>
      </c>
      <c r="D30" s="84">
        <v>25113.7</v>
      </c>
      <c r="E30" s="84">
        <v>12370</v>
      </c>
      <c r="F30" s="84">
        <v>12213.885799999996</v>
      </c>
      <c r="G30" s="138">
        <v>12743.7</v>
      </c>
    </row>
    <row r="31" spans="1:7" x14ac:dyDescent="0.25">
      <c r="A31" s="65" t="s">
        <v>446</v>
      </c>
      <c r="B31" s="84">
        <v>26068.1</v>
      </c>
      <c r="C31" s="84">
        <v>0</v>
      </c>
      <c r="D31" s="84">
        <v>26068.1</v>
      </c>
      <c r="E31" s="84">
        <v>10259</v>
      </c>
      <c r="F31" s="84">
        <v>9991.2874800000009</v>
      </c>
      <c r="G31" s="138">
        <v>15809.099999999999</v>
      </c>
    </row>
    <row r="32" spans="1:7" ht="15.75" thickBot="1" x14ac:dyDescent="0.3">
      <c r="A32" s="65" t="s">
        <v>447</v>
      </c>
      <c r="B32" s="179">
        <v>2900470.0000000005</v>
      </c>
      <c r="C32" s="179">
        <v>773653</v>
      </c>
      <c r="D32" s="179">
        <v>3674123.0000000005</v>
      </c>
      <c r="E32" s="179">
        <v>1978677</v>
      </c>
      <c r="F32" s="179">
        <v>1887791.1070999994</v>
      </c>
      <c r="G32" s="180">
        <v>1695446</v>
      </c>
    </row>
    <row r="33" spans="1:7" ht="15.75" thickBot="1" x14ac:dyDescent="0.3">
      <c r="A33" s="137"/>
      <c r="B33" s="260"/>
      <c r="C33" s="260"/>
      <c r="D33" s="260"/>
      <c r="E33" s="260"/>
      <c r="F33" s="260"/>
      <c r="G33" s="266"/>
    </row>
  </sheetData>
  <mergeCells count="7">
    <mergeCell ref="A1:G1"/>
    <mergeCell ref="A2:G2"/>
    <mergeCell ref="A3:G3"/>
    <mergeCell ref="A4:G4"/>
    <mergeCell ref="A5:A7"/>
    <mergeCell ref="B5:F5"/>
    <mergeCell ref="G5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9" sqref="B9"/>
    </sheetView>
  </sheetViews>
  <sheetFormatPr baseColWidth="10" defaultRowHeight="15" x14ac:dyDescent="0.25"/>
  <cols>
    <col min="1" max="1" width="47.140625" style="3" bestFit="1" customWidth="1"/>
    <col min="2" max="16384" width="11.42578125" style="3"/>
  </cols>
  <sheetData>
    <row r="1" spans="1:7" ht="21" x14ac:dyDescent="0.35">
      <c r="A1" s="380" t="s">
        <v>212</v>
      </c>
      <c r="B1" s="381"/>
      <c r="C1" s="381"/>
      <c r="D1" s="381"/>
      <c r="E1" s="381"/>
      <c r="F1" s="381"/>
      <c r="G1" s="382"/>
    </row>
    <row r="2" spans="1:7" ht="18.75" x14ac:dyDescent="0.3">
      <c r="A2" s="383" t="s">
        <v>417</v>
      </c>
      <c r="B2" s="384"/>
      <c r="C2" s="384"/>
      <c r="D2" s="384"/>
      <c r="E2" s="384"/>
      <c r="F2" s="384"/>
      <c r="G2" s="385"/>
    </row>
    <row r="3" spans="1:7" ht="18.75" x14ac:dyDescent="0.3">
      <c r="A3" s="383" t="s">
        <v>448</v>
      </c>
      <c r="B3" s="384"/>
      <c r="C3" s="384"/>
      <c r="D3" s="384"/>
      <c r="E3" s="384"/>
      <c r="F3" s="384"/>
      <c r="G3" s="385"/>
    </row>
    <row r="4" spans="1:7" ht="18.75" x14ac:dyDescent="0.3">
      <c r="A4" s="383" t="s">
        <v>493</v>
      </c>
      <c r="B4" s="384"/>
      <c r="C4" s="384"/>
      <c r="D4" s="384"/>
      <c r="E4" s="384"/>
      <c r="F4" s="384"/>
      <c r="G4" s="385"/>
    </row>
    <row r="5" spans="1:7" ht="18.75" x14ac:dyDescent="0.3">
      <c r="A5" s="389" t="s">
        <v>449</v>
      </c>
      <c r="B5" s="390"/>
      <c r="C5" s="390"/>
      <c r="D5" s="390"/>
      <c r="E5" s="390"/>
      <c r="F5" s="390"/>
      <c r="G5" s="391"/>
    </row>
    <row r="6" spans="1:7" x14ac:dyDescent="0.25">
      <c r="A6" s="386" t="s">
        <v>54</v>
      </c>
      <c r="B6" s="387" t="s">
        <v>361</v>
      </c>
      <c r="C6" s="387"/>
      <c r="D6" s="387"/>
      <c r="E6" s="387"/>
      <c r="F6" s="387"/>
      <c r="G6" s="388" t="s">
        <v>362</v>
      </c>
    </row>
    <row r="7" spans="1:7" ht="45" x14ac:dyDescent="0.25">
      <c r="A7" s="386"/>
      <c r="B7" s="241" t="s">
        <v>419</v>
      </c>
      <c r="C7" s="267" t="s">
        <v>420</v>
      </c>
      <c r="D7" s="241" t="s">
        <v>421</v>
      </c>
      <c r="E7" s="241" t="s">
        <v>422</v>
      </c>
      <c r="F7" s="241" t="s">
        <v>366</v>
      </c>
      <c r="G7" s="388"/>
    </row>
    <row r="8" spans="1:7" x14ac:dyDescent="0.25">
      <c r="A8" s="386"/>
      <c r="B8" s="258">
        <v>1</v>
      </c>
      <c r="C8" s="258">
        <v>2</v>
      </c>
      <c r="D8" s="258" t="s">
        <v>367</v>
      </c>
      <c r="E8" s="258">
        <v>4</v>
      </c>
      <c r="F8" s="258">
        <v>5</v>
      </c>
      <c r="G8" s="263" t="s">
        <v>368</v>
      </c>
    </row>
    <row r="9" spans="1:7" x14ac:dyDescent="0.25">
      <c r="A9" s="65" t="s">
        <v>450</v>
      </c>
      <c r="B9" s="69">
        <v>1856235</v>
      </c>
      <c r="C9" s="69">
        <v>44827</v>
      </c>
      <c r="D9" s="69">
        <v>1901062</v>
      </c>
      <c r="E9" s="69">
        <v>1184647</v>
      </c>
      <c r="F9" s="69">
        <v>1126866</v>
      </c>
      <c r="G9" s="181">
        <v>716415</v>
      </c>
    </row>
    <row r="10" spans="1:7" x14ac:dyDescent="0.25">
      <c r="A10" s="65" t="s">
        <v>451</v>
      </c>
      <c r="B10" s="69">
        <v>636941</v>
      </c>
      <c r="C10" s="69">
        <v>696400</v>
      </c>
      <c r="D10" s="69">
        <v>1333341</v>
      </c>
      <c r="E10" s="69">
        <v>456999</v>
      </c>
      <c r="F10" s="69">
        <v>423894</v>
      </c>
      <c r="G10" s="181">
        <v>876342</v>
      </c>
    </row>
    <row r="11" spans="1:7" x14ac:dyDescent="0.25">
      <c r="A11" s="65" t="s">
        <v>452</v>
      </c>
      <c r="B11" s="69">
        <v>288909</v>
      </c>
      <c r="C11" s="69">
        <v>32426</v>
      </c>
      <c r="D11" s="69">
        <v>321335</v>
      </c>
      <c r="E11" s="69">
        <v>239566</v>
      </c>
      <c r="F11" s="69">
        <v>239566</v>
      </c>
      <c r="G11" s="181">
        <v>81768.831590000002</v>
      </c>
    </row>
    <row r="12" spans="1:7" x14ac:dyDescent="0.25">
      <c r="A12" s="65" t="s">
        <v>453</v>
      </c>
      <c r="B12" s="69">
        <v>118385</v>
      </c>
      <c r="C12" s="69">
        <v>0</v>
      </c>
      <c r="D12" s="69">
        <v>118385</v>
      </c>
      <c r="E12" s="69">
        <v>97465</v>
      </c>
      <c r="F12" s="69">
        <v>97465</v>
      </c>
      <c r="G12" s="181">
        <v>20920</v>
      </c>
    </row>
    <row r="13" spans="1:7" x14ac:dyDescent="0.25">
      <c r="A13" s="65" t="s">
        <v>454</v>
      </c>
      <c r="B13" s="64"/>
      <c r="C13" s="64"/>
      <c r="D13" s="64"/>
      <c r="E13" s="64"/>
      <c r="F13" s="64"/>
      <c r="G13" s="66"/>
    </row>
    <row r="14" spans="1:7" ht="15.75" thickBot="1" x14ac:dyDescent="0.3">
      <c r="A14" s="65" t="s">
        <v>447</v>
      </c>
      <c r="B14" s="71">
        <v>2900470</v>
      </c>
      <c r="C14" s="71">
        <v>773653</v>
      </c>
      <c r="D14" s="71">
        <v>3674123</v>
      </c>
      <c r="E14" s="71">
        <v>1978677</v>
      </c>
      <c r="F14" s="71">
        <v>1887791</v>
      </c>
      <c r="G14" s="182">
        <v>1695445.8315900001</v>
      </c>
    </row>
    <row r="15" spans="1:7" ht="15.75" thickBot="1" x14ac:dyDescent="0.3">
      <c r="A15" s="137"/>
      <c r="B15" s="268"/>
      <c r="C15" s="268"/>
      <c r="D15" s="268"/>
      <c r="E15" s="268"/>
      <c r="F15" s="268"/>
      <c r="G15" s="261"/>
    </row>
  </sheetData>
  <mergeCells count="8">
    <mergeCell ref="A1:G1"/>
    <mergeCell ref="A2:G2"/>
    <mergeCell ref="A3:G3"/>
    <mergeCell ref="A4:G4"/>
    <mergeCell ref="A6:A8"/>
    <mergeCell ref="B6:F6"/>
    <mergeCell ref="G6:G7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Estado de Situación Financiera</vt:lpstr>
      <vt:lpstr>Edo. de variaciones Hda Pública</vt:lpstr>
      <vt:lpstr>Edo. de cambios Situación Fin.</vt:lpstr>
      <vt:lpstr>Notas Edos. Financieros</vt:lpstr>
      <vt:lpstr>Estado Analítico del Activo</vt:lpstr>
      <vt:lpstr>Estado Analítico de Ingresos</vt:lpstr>
      <vt:lpstr>Analítico ejercicio ppto Admva</vt:lpstr>
      <vt:lpstr>Analítico ejercicio ppto Eco</vt:lpstr>
      <vt:lpstr>Analítico ejerc. ppto ObjGto</vt:lpstr>
      <vt:lpstr>Analítico ejercicio ppto Func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</dc:creator>
  <cp:lastModifiedBy>ACER</cp:lastModifiedBy>
  <dcterms:created xsi:type="dcterms:W3CDTF">2020-08-06T15:22:24Z</dcterms:created>
  <dcterms:modified xsi:type="dcterms:W3CDTF">2020-08-10T00:19:12Z</dcterms:modified>
</cp:coreProperties>
</file>